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 tabRatio="826" firstSheet="2" activeTab="2"/>
  </bookViews>
  <sheets>
    <sheet name="Budget 2013 GA12" sheetId="2" r:id="rId1"/>
    <sheet name="OH" sheetId="1" state="hidden" r:id="rId2"/>
    <sheet name="Budget 2014 GA12" sheetId="7" r:id="rId3"/>
    <sheet name="Budget 2014 GA13" sheetId="8" r:id="rId4"/>
    <sheet name="Totalbudget 2014" sheetId="9" r:id="rId5"/>
  </sheets>
  <definedNames>
    <definedName name="_xlnm.Print_Area" localSheetId="0">'Budget 2013 GA12'!$A$1:$C$34</definedName>
    <definedName name="_xlnm.Print_Area" localSheetId="1">OH!$A$1:$C$31</definedName>
  </definedNames>
  <calcPr calcId="145621"/>
</workbook>
</file>

<file path=xl/calcChain.xml><?xml version="1.0" encoding="utf-8"?>
<calcChain xmlns="http://schemas.openxmlformats.org/spreadsheetml/2006/main">
  <c r="C26" i="8" l="1"/>
  <c r="C11" i="9" l="1"/>
  <c r="C9" i="9"/>
  <c r="C35" i="9"/>
  <c r="C30" i="9"/>
  <c r="C25" i="9"/>
  <c r="C24" i="9"/>
  <c r="C23" i="9"/>
  <c r="C21" i="9"/>
  <c r="C20" i="9"/>
  <c r="C18" i="9"/>
  <c r="C17" i="9"/>
  <c r="C15" i="9"/>
  <c r="C16" i="9"/>
  <c r="C12" i="9" l="1"/>
  <c r="C12" i="8"/>
  <c r="C28" i="8" s="1"/>
  <c r="C32" i="8" s="1"/>
  <c r="C37" i="8" l="1"/>
  <c r="C21" i="7"/>
  <c r="C25" i="7" s="1"/>
  <c r="C12" i="7"/>
  <c r="B14" i="2"/>
  <c r="K22" i="2"/>
  <c r="D15" i="2"/>
  <c r="D20" i="2"/>
  <c r="C27" i="7" l="1"/>
  <c r="C31" i="7" s="1"/>
  <c r="C36" i="7" s="1"/>
  <c r="C22" i="9"/>
  <c r="C26" i="9" s="1"/>
  <c r="C28" i="9" s="1"/>
  <c r="C32" i="9" s="1"/>
  <c r="C37" i="9" s="1"/>
  <c r="G9" i="2"/>
  <c r="B27" i="2"/>
  <c r="B22" i="2"/>
  <c r="C22" i="2"/>
  <c r="B19" i="2"/>
  <c r="B21" i="2"/>
  <c r="B20" i="2" l="1"/>
  <c r="B23" i="2" s="1"/>
  <c r="B11" i="2"/>
  <c r="C11" i="2"/>
  <c r="B25" i="2" l="1"/>
  <c r="B29" i="2" s="1"/>
  <c r="B34" i="2" s="1"/>
  <c r="H9" i="2"/>
  <c r="C21" i="2"/>
  <c r="C19" i="2"/>
  <c r="C32" i="2"/>
  <c r="C18" i="2"/>
  <c r="C17" i="2"/>
  <c r="K15" i="2"/>
  <c r="C14" i="2"/>
  <c r="C15" i="1"/>
  <c r="B15" i="1" s="1"/>
  <c r="F5" i="1"/>
  <c r="B29" i="1"/>
  <c r="B16" i="1"/>
  <c r="C11" i="1"/>
  <c r="B11" i="1" s="1"/>
  <c r="J11" i="1"/>
  <c r="B10" i="1"/>
  <c r="B13" i="1"/>
  <c r="C10" i="1"/>
  <c r="B7" i="1"/>
  <c r="B20" i="1" l="1"/>
  <c r="B22" i="1" s="1"/>
  <c r="B26" i="1" s="1"/>
  <c r="B31" i="1" s="1"/>
  <c r="C20" i="2" l="1"/>
  <c r="C23" i="2" l="1"/>
  <c r="C25" i="2" s="1"/>
  <c r="C29" i="2" s="1"/>
  <c r="C34" i="2" s="1"/>
</calcChain>
</file>

<file path=xl/sharedStrings.xml><?xml version="1.0" encoding="utf-8"?>
<sst xmlns="http://schemas.openxmlformats.org/spreadsheetml/2006/main" count="169" uniqueCount="69">
  <si>
    <t>Budget 2012</t>
  </si>
  <si>
    <t>Intäkter</t>
  </si>
  <si>
    <t>Östernäs samfällighet</t>
  </si>
  <si>
    <t>Kostnader</t>
  </si>
  <si>
    <t>El</t>
  </si>
  <si>
    <t>Inkassokostnader</t>
  </si>
  <si>
    <t>Försäkringar</t>
  </si>
  <si>
    <t>Summa intäkter</t>
  </si>
  <si>
    <t>Övriga intäkter</t>
  </si>
  <si>
    <t>Grönområden och städdagar</t>
  </si>
  <si>
    <t>Kommentar</t>
  </si>
  <si>
    <t>Summa kostnader</t>
  </si>
  <si>
    <t>Styrelsearvoden</t>
  </si>
  <si>
    <t>BUDGETFÖRSLAG 2012</t>
  </si>
  <si>
    <t>Resultat före finansiella poster</t>
  </si>
  <si>
    <t>Ränteintäkter</t>
  </si>
  <si>
    <t>Bokslutsdispositioner</t>
  </si>
  <si>
    <t>Avsättning till förnyelsefond</t>
  </si>
  <si>
    <t>Årets resultat</t>
  </si>
  <si>
    <t>Resultat efter finansiella poster</t>
  </si>
  <si>
    <t>Medlemsavgifter</t>
  </si>
  <si>
    <t>Administration och möteskostnader</t>
  </si>
  <si>
    <t>Detaljplaneändring</t>
  </si>
  <si>
    <t>Reparationer och underhåll väg</t>
  </si>
  <si>
    <t>Reparationer och underhåll VA</t>
  </si>
  <si>
    <t>Övriga kostnader</t>
  </si>
  <si>
    <t>Räntekostnader</t>
  </si>
  <si>
    <t>Dröjsmålsräntor</t>
  </si>
  <si>
    <t>Bankräntor</t>
  </si>
  <si>
    <t>Helår 2012</t>
  </si>
  <si>
    <t>Beräknat från augusti 2012. Period 1205-1207 debiteras separat till varje hushåll</t>
  </si>
  <si>
    <t>Snöröjning</t>
  </si>
  <si>
    <t>hyvling, potthål, sandning</t>
  </si>
  <si>
    <t>2009 = 9 213 kr, 2010 = 19 563 kr, 2011 = 16 320 kr</t>
  </si>
  <si>
    <t>2009 = 20 344 kr, 2010 = 0 kr, 2011 = 9 799 kr</t>
  </si>
  <si>
    <t>Hur många andelar är det?</t>
  </si>
  <si>
    <t>Per andel:</t>
  </si>
  <si>
    <t>vatten- och avlopp, damm/fördröjningsmagasin. Avgift till Skogsbrynet faktureras separat till varje fastighetsägare</t>
  </si>
  <si>
    <t>Ordförande = 5000 kr, kassör = 4000 kr, övriga styrelseledamöter = 3 st á 1500 kr, suppleanter 2 st á 500 kr, revisorer = 0 kr</t>
  </si>
  <si>
    <t xml:space="preserve">Kopiering, papper, e-bokföring Swedbank (ca 187,50 kr/mån), Visma förening 1780 kr exkl. moms, böcker etc. </t>
  </si>
  <si>
    <t>GA 13 = 69 fastigheter, andelstal 66,3</t>
  </si>
  <si>
    <t>GA 12 = 64 fastigheter, andelstal 64,3</t>
  </si>
  <si>
    <t xml:space="preserve">Kopiering, papper, bokföring, böcker etc. </t>
  </si>
  <si>
    <t>Ansvars- och rättsskyddsförsäkring</t>
  </si>
  <si>
    <t>Ordförande = 5000 kr, kassör = 4000 kr, övriga styrelseledamöter = 3 st á 990 kr, suppleanter 2 st á 500 kr, revisor = 2 st á 500 kr, revisorssuppleant = 250 kr</t>
  </si>
  <si>
    <t>INKOMST-/UTGIFTSSTAT (BUDGET) 2013 GA:12</t>
  </si>
  <si>
    <t>Budget 2013</t>
  </si>
  <si>
    <t>Sjöglimtens Samfällighetsförening</t>
  </si>
  <si>
    <t>350 kr/tim</t>
  </si>
  <si>
    <t>2100 kr/tim</t>
  </si>
  <si>
    <t>Inkassokostnader, skyltning, snöpinnar, avgift Skogsbrynet</t>
  </si>
  <si>
    <t>Budget 2014</t>
  </si>
  <si>
    <t>Styrelse-/revisionsarvoden inklusive sociala avgifter</t>
  </si>
  <si>
    <t>Lokalhyra</t>
  </si>
  <si>
    <t>Underhåll/snöröjning väg</t>
  </si>
  <si>
    <t>Förvaltning grönområden</t>
  </si>
  <si>
    <t>Gatubelysning</t>
  </si>
  <si>
    <t>Programvaror</t>
  </si>
  <si>
    <t>Datakommunikation</t>
  </si>
  <si>
    <t>Bankkostnader</t>
  </si>
  <si>
    <t>Årsavgift Skogsbrynet</t>
  </si>
  <si>
    <t>INKOMST-/UTGIFTSSTAT (BUDGET) 2014 GA:12</t>
  </si>
  <si>
    <t>INKOMST-/UTGIFTSSTAT (BUDGET) 2014 GA:13</t>
  </si>
  <si>
    <t>Underhåll/snöröjning väg (GA:12)</t>
  </si>
  <si>
    <t>Gatubelysning (GA:12)</t>
  </si>
  <si>
    <t>Övriga intäkter (GA:12)</t>
  </si>
  <si>
    <t>Asfalteringsavgifter</t>
  </si>
  <si>
    <t>Asfalteringsavgifter (GA:12)</t>
  </si>
  <si>
    <t>INKOMST-/UTGIFTSSTAT (BUDGET) 2014 GA:12 &amp; GA:13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</si>
</sst>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4"/>
      <color theme="1"/>
      <name val="Arial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2" borderId="0" xfId="0" applyNumberFormat="1" applyFont="1" applyFill="1" applyAlignment="1">
      <alignment horizontal="right" wrapText="1"/>
    </xf>
    <xf numFmtId="0" fontId="3" fillId="0" borderId="0" xfId="0" applyFont="1"/>
    <xf numFmtId="3" fontId="2" fillId="2" borderId="0" xfId="0" applyNumberFormat="1" applyFont="1" applyFill="1"/>
    <xf numFmtId="0" fontId="2" fillId="0" borderId="0" xfId="0" applyFont="1" applyBorder="1"/>
    <xf numFmtId="3" fontId="2" fillId="2" borderId="0" xfId="0" applyNumberFormat="1" applyFont="1" applyFill="1" applyBorder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4" fillId="0" borderId="0" xfId="0" applyFont="1"/>
    <xf numFmtId="3" fontId="4" fillId="0" borderId="0" xfId="0" applyNumberFormat="1" applyFont="1"/>
    <xf numFmtId="3" fontId="2" fillId="0" borderId="0" xfId="0" applyNumberFormat="1" applyFont="1" applyFill="1" applyBorder="1"/>
    <xf numFmtId="3" fontId="3" fillId="0" borderId="0" xfId="0" applyNumberFormat="1" applyFont="1" applyFill="1" applyAlignment="1">
      <alignment horizontal="right" wrapText="1"/>
    </xf>
    <xf numFmtId="0" fontId="5" fillId="0" borderId="0" xfId="0" applyFont="1"/>
    <xf numFmtId="3" fontId="2" fillId="0" borderId="0" xfId="0" applyNumberFormat="1" applyFont="1" applyFill="1"/>
    <xf numFmtId="0" fontId="5" fillId="3" borderId="0" xfId="0" applyFont="1" applyFill="1"/>
    <xf numFmtId="0" fontId="2" fillId="3" borderId="0" xfId="0" applyFont="1" applyFill="1"/>
    <xf numFmtId="0" fontId="6" fillId="0" borderId="0" xfId="0" applyFont="1"/>
    <xf numFmtId="3" fontId="3" fillId="2" borderId="1" xfId="0" applyNumberFormat="1" applyFont="1" applyFill="1" applyBorder="1"/>
    <xf numFmtId="3" fontId="3" fillId="2" borderId="2" xfId="0" applyNumberFormat="1" applyFont="1" applyFill="1" applyBorder="1"/>
    <xf numFmtId="0" fontId="5" fillId="0" borderId="0" xfId="0" applyFont="1" applyFill="1"/>
    <xf numFmtId="0" fontId="2" fillId="0" borderId="0" xfId="0" applyFont="1" applyFill="1"/>
    <xf numFmtId="3" fontId="5" fillId="0" borderId="0" xfId="0" applyNumberFormat="1" applyFont="1"/>
    <xf numFmtId="0" fontId="8" fillId="4" borderId="0" xfId="1" applyFont="1" applyFill="1"/>
    <xf numFmtId="0" fontId="2" fillId="4" borderId="0" xfId="0" applyFont="1" applyFill="1"/>
    <xf numFmtId="0" fontId="3" fillId="4" borderId="0" xfId="0" applyFont="1" applyFill="1"/>
    <xf numFmtId="0" fontId="2" fillId="4" borderId="0" xfId="0" applyFont="1" applyFill="1" applyBorder="1"/>
    <xf numFmtId="0" fontId="3" fillId="4" borderId="1" xfId="0" applyFont="1" applyFill="1" applyBorder="1"/>
    <xf numFmtId="0" fontId="3" fillId="4" borderId="0" xfId="0" applyFont="1" applyFill="1" applyBorder="1"/>
    <xf numFmtId="0" fontId="3" fillId="4" borderId="2" xfId="0" applyFont="1" applyFill="1" applyBorder="1"/>
    <xf numFmtId="0" fontId="4" fillId="4" borderId="0" xfId="0" applyFont="1" applyFill="1"/>
    <xf numFmtId="3" fontId="2" fillId="4" borderId="0" xfId="0" applyNumberFormat="1" applyFont="1" applyFill="1"/>
    <xf numFmtId="0" fontId="5" fillId="4" borderId="0" xfId="0" applyFont="1" applyFill="1"/>
    <xf numFmtId="0" fontId="6" fillId="4" borderId="0" xfId="0" applyFont="1" applyFill="1"/>
    <xf numFmtId="3" fontId="3" fillId="4" borderId="0" xfId="0" applyNumberFormat="1" applyFont="1" applyFill="1" applyAlignment="1">
      <alignment horizontal="right" wrapText="1"/>
    </xf>
    <xf numFmtId="3" fontId="2" fillId="4" borderId="0" xfId="0" applyNumberFormat="1" applyFont="1" applyFill="1" applyBorder="1"/>
    <xf numFmtId="4" fontId="5" fillId="4" borderId="0" xfId="0" applyNumberFormat="1" applyFont="1" applyFill="1"/>
    <xf numFmtId="3" fontId="5" fillId="4" borderId="0" xfId="0" applyNumberFormat="1" applyFont="1" applyFill="1"/>
    <xf numFmtId="3" fontId="4" fillId="4" borderId="0" xfId="0" applyNumberFormat="1" applyFont="1" applyFill="1"/>
    <xf numFmtId="3" fontId="3" fillId="5" borderId="0" xfId="0" applyNumberFormat="1" applyFont="1" applyFill="1" applyAlignment="1">
      <alignment horizontal="right" wrapText="1"/>
    </xf>
    <xf numFmtId="3" fontId="2" fillId="5" borderId="0" xfId="0" applyNumberFormat="1" applyFont="1" applyFill="1"/>
    <xf numFmtId="3" fontId="2" fillId="5" borderId="0" xfId="0" applyNumberFormat="1" applyFont="1" applyFill="1" applyBorder="1"/>
    <xf numFmtId="3" fontId="3" fillId="5" borderId="1" xfId="0" applyNumberFormat="1" applyFont="1" applyFill="1" applyBorder="1"/>
    <xf numFmtId="3" fontId="3" fillId="5" borderId="2" xfId="0" applyNumberFormat="1" applyFont="1" applyFill="1" applyBorder="1"/>
    <xf numFmtId="4" fontId="2" fillId="4" borderId="0" xfId="0" applyNumberFormat="1" applyFont="1" applyFill="1"/>
    <xf numFmtId="0" fontId="9" fillId="4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10" fillId="5" borderId="0" xfId="0" applyNumberFormat="1" applyFont="1" applyFill="1"/>
    <xf numFmtId="0" fontId="9" fillId="4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14" zoomScaleNormal="100" workbookViewId="0">
      <selection activeCell="A19" sqref="A19"/>
    </sheetView>
  </sheetViews>
  <sheetFormatPr defaultRowHeight="15.75" x14ac:dyDescent="0.25"/>
  <cols>
    <col min="1" max="1" width="48.85546875" style="26" customWidth="1"/>
    <col min="2" max="2" width="13.7109375" style="26" customWidth="1"/>
    <col min="3" max="3" width="13.7109375" style="33" customWidth="1"/>
    <col min="4" max="4" width="12.28515625" style="33" customWidth="1"/>
    <col min="5" max="5" width="4.28515625" style="33" customWidth="1"/>
    <col min="6" max="6" width="9.42578125" style="34" bestFit="1" customWidth="1"/>
    <col min="7" max="7" width="9.42578125" style="26" bestFit="1" customWidth="1"/>
    <col min="8" max="10" width="9.140625" style="26"/>
    <col min="11" max="11" width="9.28515625" style="26" bestFit="1" customWidth="1"/>
    <col min="12" max="16384" width="9.140625" style="26"/>
  </cols>
  <sheetData>
    <row r="1" spans="1:11" ht="23.25" x14ac:dyDescent="0.35">
      <c r="A1" s="25" t="s">
        <v>47</v>
      </c>
      <c r="B1" s="25"/>
    </row>
    <row r="4" spans="1:11" ht="18.75" thickBot="1" x14ac:dyDescent="0.3">
      <c r="A4" s="47" t="s">
        <v>45</v>
      </c>
      <c r="B4" s="47"/>
      <c r="C4" s="47"/>
      <c r="F4" s="35" t="s">
        <v>10</v>
      </c>
    </row>
    <row r="7" spans="1:11" x14ac:dyDescent="0.25">
      <c r="B7" s="41" t="s">
        <v>46</v>
      </c>
      <c r="C7" s="3" t="s">
        <v>0</v>
      </c>
      <c r="D7" s="36" t="s">
        <v>29</v>
      </c>
      <c r="E7" s="36"/>
    </row>
    <row r="8" spans="1:11" x14ac:dyDescent="0.25">
      <c r="A8" s="27" t="s">
        <v>1</v>
      </c>
      <c r="B8" s="42"/>
      <c r="C8" s="5"/>
      <c r="G8" s="34">
        <v>2013</v>
      </c>
      <c r="H8" s="34">
        <v>2012</v>
      </c>
    </row>
    <row r="9" spans="1:11" x14ac:dyDescent="0.25">
      <c r="A9" s="28" t="s">
        <v>20</v>
      </c>
      <c r="B9" s="43">
        <v>167000</v>
      </c>
      <c r="C9" s="7">
        <v>166000</v>
      </c>
      <c r="D9" s="38"/>
      <c r="F9" s="34" t="s">
        <v>36</v>
      </c>
      <c r="G9" s="38">
        <f>(B9)/64.3</f>
        <v>2597.2006220839817</v>
      </c>
      <c r="H9" s="38">
        <f>(C9)/64.3</f>
        <v>2581.6485225505444</v>
      </c>
      <c r="J9" s="46"/>
    </row>
    <row r="10" spans="1:11" x14ac:dyDescent="0.25">
      <c r="A10" s="28" t="s">
        <v>8</v>
      </c>
      <c r="B10" s="43">
        <v>600</v>
      </c>
      <c r="C10" s="7">
        <v>600</v>
      </c>
      <c r="F10" s="34" t="s">
        <v>2</v>
      </c>
    </row>
    <row r="11" spans="1:11" x14ac:dyDescent="0.25">
      <c r="A11" s="29" t="s">
        <v>7</v>
      </c>
      <c r="B11" s="44">
        <f>SUM(B9:B10)</f>
        <v>167600</v>
      </c>
      <c r="C11" s="20">
        <f>SUM(C9:C10)</f>
        <v>166600</v>
      </c>
    </row>
    <row r="12" spans="1:11" x14ac:dyDescent="0.25">
      <c r="A12" s="28"/>
      <c r="B12" s="43"/>
      <c r="C12" s="7"/>
    </row>
    <row r="13" spans="1:11" x14ac:dyDescent="0.25">
      <c r="A13" s="30" t="s">
        <v>3</v>
      </c>
      <c r="B13" s="43"/>
      <c r="C13" s="7"/>
    </row>
    <row r="14" spans="1:11" x14ac:dyDescent="0.25">
      <c r="A14" s="28" t="s">
        <v>4</v>
      </c>
      <c r="B14" s="43">
        <f>-((104+35+24)*1.25*52*12)/2-57212-218+41000</f>
        <v>-80000</v>
      </c>
      <c r="C14" s="7">
        <f>-(52/60)*143100*(5/12)-25</f>
        <v>-51700</v>
      </c>
      <c r="E14" s="37"/>
      <c r="F14" s="39"/>
      <c r="G14" s="34"/>
    </row>
    <row r="15" spans="1:11" x14ac:dyDescent="0.25">
      <c r="A15" s="28" t="s">
        <v>31</v>
      </c>
      <c r="B15" s="43">
        <v>-20000</v>
      </c>
      <c r="C15" s="7">
        <v>-10000</v>
      </c>
      <c r="D15" s="33">
        <f>-15032+32</f>
        <v>-15000</v>
      </c>
      <c r="E15" s="37"/>
      <c r="G15" s="34" t="s">
        <v>33</v>
      </c>
      <c r="K15" s="39">
        <f>(9213+19563+16320)/3</f>
        <v>15032</v>
      </c>
    </row>
    <row r="16" spans="1:11" x14ac:dyDescent="0.25">
      <c r="A16" s="28" t="s">
        <v>22</v>
      </c>
      <c r="B16" s="43">
        <v>0</v>
      </c>
      <c r="C16" s="7">
        <v>-60000</v>
      </c>
    </row>
    <row r="17" spans="1:12" x14ac:dyDescent="0.25">
      <c r="A17" s="28" t="s">
        <v>9</v>
      </c>
      <c r="B17" s="43">
        <v>-10000</v>
      </c>
      <c r="C17" s="7">
        <f>D17*(7/12)+17</f>
        <v>-2899.666666666667</v>
      </c>
      <c r="D17" s="33">
        <v>-5000</v>
      </c>
      <c r="F17" s="34" t="s">
        <v>48</v>
      </c>
      <c r="G17" s="34" t="s">
        <v>49</v>
      </c>
    </row>
    <row r="18" spans="1:12" x14ac:dyDescent="0.25">
      <c r="A18" s="28" t="s">
        <v>23</v>
      </c>
      <c r="B18" s="43">
        <v>-15000</v>
      </c>
      <c r="C18" s="7">
        <f>D18*5/12-50</f>
        <v>-6300</v>
      </c>
      <c r="D18" s="33">
        <v>-15000</v>
      </c>
      <c r="F18" s="34" t="s">
        <v>32</v>
      </c>
      <c r="G18" s="34"/>
      <c r="I18" s="34" t="s">
        <v>34</v>
      </c>
    </row>
    <row r="19" spans="1:12" x14ac:dyDescent="0.25">
      <c r="A19" s="28" t="s">
        <v>21</v>
      </c>
      <c r="B19" s="43">
        <f>-3000*0.8</f>
        <v>-2400</v>
      </c>
      <c r="C19" s="7">
        <f>-3000*0.8</f>
        <v>-2400</v>
      </c>
      <c r="F19" s="34" t="s">
        <v>42</v>
      </c>
    </row>
    <row r="20" spans="1:12" x14ac:dyDescent="0.25">
      <c r="A20" s="28" t="s">
        <v>12</v>
      </c>
      <c r="B20" s="43" t="e">
        <f>-#REF!*0.8+52</f>
        <v>#REF!</v>
      </c>
      <c r="C20" s="7" t="e">
        <f>(-#REF!*(8/12))*0.8-8</f>
        <v>#REF!</v>
      </c>
      <c r="D20" s="33">
        <f>-((5000+4000+990+990+990+500+500+500+500+250)+((5000+4000)*0.3142))</f>
        <v>-17047.8</v>
      </c>
      <c r="F20" s="34" t="s">
        <v>44</v>
      </c>
    </row>
    <row r="21" spans="1:12" x14ac:dyDescent="0.25">
      <c r="A21" s="28" t="s">
        <v>6</v>
      </c>
      <c r="B21" s="43">
        <f>-1000*0.8</f>
        <v>-800</v>
      </c>
      <c r="C21" s="7">
        <f>-1000*0.8</f>
        <v>-800</v>
      </c>
      <c r="F21" s="34" t="s">
        <v>43</v>
      </c>
    </row>
    <row r="22" spans="1:12" x14ac:dyDescent="0.25">
      <c r="A22" s="28" t="s">
        <v>25</v>
      </c>
      <c r="B22" s="43">
        <f>-20000*0.8</f>
        <v>-16000</v>
      </c>
      <c r="C22" s="7">
        <f>-20000*0.8</f>
        <v>-16000</v>
      </c>
      <c r="F22" s="34" t="s">
        <v>50</v>
      </c>
      <c r="K22" s="34">
        <f>61*69</f>
        <v>4209</v>
      </c>
      <c r="L22" s="34">
        <v>4158</v>
      </c>
    </row>
    <row r="23" spans="1:12" x14ac:dyDescent="0.25">
      <c r="A23" s="29" t="s">
        <v>11</v>
      </c>
      <c r="B23" s="44" t="e">
        <f>SUM(B14:B22)</f>
        <v>#REF!</v>
      </c>
      <c r="C23" s="20" t="e">
        <f>SUM(C14:C22)</f>
        <v>#REF!</v>
      </c>
    </row>
    <row r="24" spans="1:12" x14ac:dyDescent="0.25">
      <c r="B24" s="42"/>
      <c r="C24" s="5"/>
    </row>
    <row r="25" spans="1:12" x14ac:dyDescent="0.25">
      <c r="A25" s="29" t="s">
        <v>14</v>
      </c>
      <c r="B25" s="44" t="e">
        <f>B11+B23</f>
        <v>#REF!</v>
      </c>
      <c r="C25" s="20" t="e">
        <f>C11+C23</f>
        <v>#REF!</v>
      </c>
    </row>
    <row r="26" spans="1:12" x14ac:dyDescent="0.25">
      <c r="B26" s="42"/>
      <c r="C26" s="5"/>
    </row>
    <row r="27" spans="1:12" x14ac:dyDescent="0.25">
      <c r="A27" s="28" t="s">
        <v>15</v>
      </c>
      <c r="B27" s="42">
        <f>1000*0.8</f>
        <v>800</v>
      </c>
      <c r="C27" s="5">
        <v>0</v>
      </c>
      <c r="F27" s="34" t="s">
        <v>28</v>
      </c>
    </row>
    <row r="28" spans="1:12" x14ac:dyDescent="0.25">
      <c r="A28" s="28" t="s">
        <v>26</v>
      </c>
      <c r="B28" s="42">
        <v>0</v>
      </c>
      <c r="C28" s="5">
        <v>0</v>
      </c>
      <c r="F28" s="34" t="s">
        <v>27</v>
      </c>
    </row>
    <row r="29" spans="1:12" x14ac:dyDescent="0.25">
      <c r="A29" s="29" t="s">
        <v>19</v>
      </c>
      <c r="B29" s="44" t="e">
        <f>SUM(B25:B28)</f>
        <v>#REF!</v>
      </c>
      <c r="C29" s="20" t="e">
        <f>SUM(C25:C28)</f>
        <v>#REF!</v>
      </c>
    </row>
    <row r="30" spans="1:12" x14ac:dyDescent="0.25">
      <c r="B30" s="42"/>
      <c r="C30" s="5"/>
    </row>
    <row r="31" spans="1:12" x14ac:dyDescent="0.25">
      <c r="A31" s="27" t="s">
        <v>16</v>
      </c>
      <c r="B31" s="42"/>
      <c r="C31" s="5"/>
    </row>
    <row r="32" spans="1:12" x14ac:dyDescent="0.25">
      <c r="A32" s="26" t="s">
        <v>17</v>
      </c>
      <c r="B32" s="42">
        <v>-6430</v>
      </c>
      <c r="C32" s="5">
        <f>-(64.3)*100</f>
        <v>-6430</v>
      </c>
      <c r="F32" s="34" t="s">
        <v>41</v>
      </c>
    </row>
    <row r="33" spans="1:6" x14ac:dyDescent="0.25">
      <c r="B33" s="42"/>
      <c r="C33" s="5"/>
    </row>
    <row r="34" spans="1:6" ht="16.5" thickBot="1" x14ac:dyDescent="0.3">
      <c r="A34" s="31" t="s">
        <v>18</v>
      </c>
      <c r="B34" s="45" t="e">
        <f>SUM(B29:B33)</f>
        <v>#REF!</v>
      </c>
      <c r="C34" s="21" t="e">
        <f>SUM(C29:C33)</f>
        <v>#REF!</v>
      </c>
    </row>
    <row r="35" spans="1:6" ht="16.5" thickTop="1" x14ac:dyDescent="0.25"/>
    <row r="40" spans="1:6" ht="18.75" x14ac:dyDescent="0.3">
      <c r="A40" s="32"/>
      <c r="B40" s="32"/>
      <c r="C40" s="40"/>
    </row>
    <row r="41" spans="1:6" ht="18.75" x14ac:dyDescent="0.3">
      <c r="A41" s="32"/>
      <c r="B41" s="32"/>
      <c r="C41" s="40"/>
    </row>
    <row r="42" spans="1:6" ht="18.75" x14ac:dyDescent="0.3">
      <c r="A42" s="32"/>
      <c r="B42" s="32"/>
      <c r="C42" s="40"/>
    </row>
    <row r="43" spans="1:6" ht="18.75" x14ac:dyDescent="0.3">
      <c r="A43" s="32"/>
      <c r="B43" s="32"/>
      <c r="C43" s="40"/>
    </row>
    <row r="44" spans="1:6" ht="18.75" x14ac:dyDescent="0.3">
      <c r="A44" s="32"/>
      <c r="B44" s="32"/>
      <c r="C44" s="40"/>
    </row>
    <row r="45" spans="1:6" ht="18.75" x14ac:dyDescent="0.3">
      <c r="A45" s="32"/>
      <c r="B45" s="32"/>
      <c r="C45" s="40"/>
    </row>
    <row r="46" spans="1:6" ht="18.75" x14ac:dyDescent="0.3">
      <c r="A46" s="32"/>
      <c r="B46" s="32"/>
      <c r="C46" s="40"/>
    </row>
    <row r="47" spans="1:6" ht="18.75" x14ac:dyDescent="0.3">
      <c r="A47" s="32"/>
      <c r="B47" s="32"/>
      <c r="C47" s="40"/>
    </row>
    <row r="48" spans="1:6" ht="18.75" x14ac:dyDescent="0.3">
      <c r="A48" s="32"/>
      <c r="B48" s="32"/>
      <c r="C48" s="40"/>
      <c r="D48" s="26"/>
      <c r="E48" s="26"/>
      <c r="F48" s="26"/>
    </row>
    <row r="49" spans="1:6" ht="18.75" x14ac:dyDescent="0.3">
      <c r="A49" s="32"/>
      <c r="B49" s="32"/>
      <c r="C49" s="40"/>
      <c r="D49" s="26"/>
      <c r="E49" s="26"/>
      <c r="F49" s="26"/>
    </row>
    <row r="50" spans="1:6" ht="18.75" x14ac:dyDescent="0.3">
      <c r="A50" s="32"/>
      <c r="B50" s="32"/>
      <c r="C50" s="40"/>
      <c r="D50" s="26"/>
      <c r="E50" s="26"/>
      <c r="F50" s="26"/>
    </row>
    <row r="51" spans="1:6" ht="18.75" x14ac:dyDescent="0.3">
      <c r="A51" s="32"/>
      <c r="B51" s="32"/>
      <c r="C51" s="40"/>
      <c r="D51" s="26"/>
      <c r="E51" s="26"/>
      <c r="F51" s="26"/>
    </row>
    <row r="52" spans="1:6" ht="18.75" x14ac:dyDescent="0.3">
      <c r="A52" s="32"/>
      <c r="B52" s="32"/>
      <c r="C52" s="40"/>
      <c r="D52" s="26"/>
      <c r="E52" s="26"/>
      <c r="F52" s="26"/>
    </row>
    <row r="53" spans="1:6" ht="18.75" x14ac:dyDescent="0.3">
      <c r="A53" s="32"/>
      <c r="B53" s="32"/>
      <c r="C53" s="40"/>
      <c r="D53" s="26"/>
      <c r="E53" s="26"/>
      <c r="F53" s="26"/>
    </row>
    <row r="54" spans="1:6" ht="18.75" x14ac:dyDescent="0.3">
      <c r="A54" s="32"/>
      <c r="B54" s="32"/>
      <c r="C54" s="40"/>
      <c r="D54" s="26"/>
      <c r="E54" s="26"/>
      <c r="F54" s="26"/>
    </row>
    <row r="55" spans="1:6" ht="18.75" x14ac:dyDescent="0.3">
      <c r="A55" s="32"/>
      <c r="B55" s="32"/>
      <c r="C55" s="40"/>
      <c r="D55" s="26"/>
      <c r="E55" s="26"/>
      <c r="F55" s="26"/>
    </row>
    <row r="56" spans="1:6" ht="18.75" x14ac:dyDescent="0.3">
      <c r="A56" s="32"/>
      <c r="B56" s="32"/>
      <c r="C56" s="40"/>
      <c r="D56" s="26"/>
      <c r="E56" s="26"/>
      <c r="F56" s="26"/>
    </row>
    <row r="57" spans="1:6" ht="18.75" x14ac:dyDescent="0.3">
      <c r="A57" s="32"/>
      <c r="B57" s="32"/>
      <c r="C57" s="40"/>
      <c r="D57" s="26"/>
      <c r="E57" s="26"/>
      <c r="F57" s="26"/>
    </row>
    <row r="58" spans="1:6" ht="18.75" x14ac:dyDescent="0.3">
      <c r="A58" s="32"/>
      <c r="B58" s="32"/>
      <c r="C58" s="40"/>
      <c r="D58" s="26"/>
      <c r="E58" s="26"/>
      <c r="F58" s="26"/>
    </row>
    <row r="59" spans="1:6" ht="18.75" x14ac:dyDescent="0.3">
      <c r="A59" s="32"/>
      <c r="B59" s="32"/>
      <c r="C59" s="40"/>
      <c r="D59" s="26"/>
      <c r="E59" s="26"/>
      <c r="F59" s="26"/>
    </row>
    <row r="60" spans="1:6" ht="18.75" x14ac:dyDescent="0.3">
      <c r="A60" s="32"/>
      <c r="B60" s="32"/>
      <c r="C60" s="40"/>
      <c r="D60" s="26"/>
      <c r="E60" s="26"/>
      <c r="F60" s="26"/>
    </row>
    <row r="61" spans="1:6" ht="18.75" x14ac:dyDescent="0.3">
      <c r="A61" s="32"/>
      <c r="B61" s="32"/>
      <c r="C61" s="40"/>
      <c r="D61" s="26"/>
      <c r="E61" s="26"/>
      <c r="F61" s="26"/>
    </row>
    <row r="62" spans="1:6" ht="18.75" x14ac:dyDescent="0.3">
      <c r="A62" s="32"/>
      <c r="B62" s="32"/>
      <c r="C62" s="40"/>
      <c r="D62" s="26"/>
      <c r="E62" s="26"/>
      <c r="F62" s="26"/>
    </row>
    <row r="63" spans="1:6" ht="18.75" x14ac:dyDescent="0.3">
      <c r="A63" s="32"/>
      <c r="B63" s="32"/>
      <c r="C63" s="40"/>
      <c r="D63" s="26"/>
      <c r="E63" s="26"/>
      <c r="F63" s="26"/>
    </row>
    <row r="64" spans="1:6" ht="18.75" x14ac:dyDescent="0.3">
      <c r="A64" s="32"/>
      <c r="B64" s="32"/>
      <c r="C64" s="40"/>
      <c r="D64" s="26"/>
      <c r="E64" s="26"/>
      <c r="F64" s="26"/>
    </row>
    <row r="65" spans="1:6" ht="18.75" x14ac:dyDescent="0.3">
      <c r="A65" s="32"/>
      <c r="B65" s="32"/>
      <c r="C65" s="40"/>
      <c r="D65" s="26"/>
      <c r="E65" s="26"/>
      <c r="F65" s="26"/>
    </row>
    <row r="66" spans="1:6" ht="18.75" x14ac:dyDescent="0.3">
      <c r="A66" s="32"/>
      <c r="B66" s="32"/>
      <c r="C66" s="40"/>
      <c r="D66" s="26"/>
      <c r="E66" s="26"/>
      <c r="F66" s="26"/>
    </row>
    <row r="67" spans="1:6" ht="18.75" x14ac:dyDescent="0.3">
      <c r="A67" s="32"/>
      <c r="B67" s="32"/>
      <c r="C67" s="40"/>
      <c r="D67" s="26"/>
      <c r="E67" s="26"/>
      <c r="F67" s="26"/>
    </row>
    <row r="68" spans="1:6" ht="18.75" x14ac:dyDescent="0.3">
      <c r="A68" s="32"/>
      <c r="B68" s="32"/>
      <c r="C68" s="40"/>
      <c r="D68" s="26"/>
      <c r="E68" s="26"/>
      <c r="F68" s="26"/>
    </row>
    <row r="69" spans="1:6" ht="18.75" x14ac:dyDescent="0.3">
      <c r="A69" s="32"/>
      <c r="B69" s="32"/>
      <c r="C69" s="40"/>
      <c r="D69" s="26"/>
      <c r="E69" s="26"/>
      <c r="F69" s="26"/>
    </row>
    <row r="70" spans="1:6" ht="18.75" x14ac:dyDescent="0.3">
      <c r="A70" s="32"/>
      <c r="B70" s="32"/>
      <c r="C70" s="40"/>
      <c r="D70" s="26"/>
      <c r="E70" s="26"/>
      <c r="F70" s="26"/>
    </row>
    <row r="71" spans="1:6" ht="18.75" x14ac:dyDescent="0.3">
      <c r="A71" s="32"/>
      <c r="B71" s="32"/>
      <c r="C71" s="40"/>
      <c r="D71" s="26"/>
      <c r="E71" s="26"/>
      <c r="F71" s="26"/>
    </row>
    <row r="72" spans="1:6" ht="18.75" x14ac:dyDescent="0.3">
      <c r="A72" s="32"/>
      <c r="B72" s="32"/>
      <c r="C72" s="40"/>
      <c r="D72" s="26"/>
      <c r="E72" s="26"/>
      <c r="F72" s="26"/>
    </row>
    <row r="73" spans="1:6" ht="18.75" x14ac:dyDescent="0.3">
      <c r="A73" s="32"/>
      <c r="B73" s="32"/>
      <c r="C73" s="40"/>
      <c r="D73" s="26"/>
      <c r="E73" s="26"/>
      <c r="F73" s="26"/>
    </row>
    <row r="74" spans="1:6" ht="18.75" x14ac:dyDescent="0.3">
      <c r="A74" s="32"/>
      <c r="B74" s="32"/>
      <c r="C74" s="40"/>
      <c r="D74" s="26"/>
      <c r="E74" s="26"/>
      <c r="F74" s="26"/>
    </row>
    <row r="75" spans="1:6" ht="18.75" x14ac:dyDescent="0.3">
      <c r="A75" s="32"/>
      <c r="B75" s="32"/>
      <c r="C75" s="40"/>
      <c r="D75" s="26"/>
      <c r="E75" s="26"/>
      <c r="F75" s="26"/>
    </row>
    <row r="76" spans="1:6" ht="18.75" x14ac:dyDescent="0.3">
      <c r="A76" s="32"/>
      <c r="B76" s="32"/>
      <c r="C76" s="40"/>
      <c r="D76" s="26"/>
      <c r="E76" s="26"/>
      <c r="F76" s="26"/>
    </row>
    <row r="77" spans="1:6" ht="18.75" x14ac:dyDescent="0.3">
      <c r="A77" s="32"/>
      <c r="B77" s="32"/>
      <c r="C77" s="40"/>
      <c r="D77" s="26"/>
      <c r="E77" s="26"/>
      <c r="F77" s="26"/>
    </row>
    <row r="78" spans="1:6" ht="18.75" x14ac:dyDescent="0.3">
      <c r="A78" s="32"/>
      <c r="B78" s="32"/>
      <c r="C78" s="40"/>
      <c r="D78" s="26"/>
      <c r="E78" s="26"/>
      <c r="F78" s="26"/>
    </row>
    <row r="79" spans="1:6" ht="18.75" x14ac:dyDescent="0.3">
      <c r="A79" s="32"/>
      <c r="B79" s="32"/>
      <c r="C79" s="40"/>
      <c r="D79" s="26"/>
      <c r="E79" s="26"/>
      <c r="F79" s="26"/>
    </row>
    <row r="80" spans="1:6" ht="18.75" x14ac:dyDescent="0.3">
      <c r="A80" s="32"/>
      <c r="B80" s="32"/>
      <c r="C80" s="40"/>
      <c r="D80" s="26"/>
      <c r="E80" s="26"/>
      <c r="F80" s="26"/>
    </row>
    <row r="81" spans="1:6" ht="18.75" x14ac:dyDescent="0.3">
      <c r="A81" s="32"/>
      <c r="B81" s="32"/>
      <c r="C81" s="40"/>
      <c r="D81" s="26"/>
      <c r="E81" s="26"/>
      <c r="F81" s="26"/>
    </row>
    <row r="82" spans="1:6" ht="18.75" x14ac:dyDescent="0.3">
      <c r="A82" s="32"/>
      <c r="B82" s="32"/>
      <c r="C82" s="40"/>
      <c r="D82" s="26"/>
      <c r="E82" s="26"/>
      <c r="F82" s="26"/>
    </row>
    <row r="83" spans="1:6" ht="18.75" x14ac:dyDescent="0.3">
      <c r="A83" s="32"/>
      <c r="B83" s="32"/>
      <c r="C83" s="40"/>
      <c r="D83" s="26"/>
      <c r="E83" s="26"/>
      <c r="F83" s="26"/>
    </row>
    <row r="84" spans="1:6" ht="18.75" x14ac:dyDescent="0.3">
      <c r="A84" s="32"/>
      <c r="B84" s="32"/>
      <c r="C84" s="40"/>
      <c r="D84" s="26"/>
      <c r="E84" s="26"/>
      <c r="F84" s="26"/>
    </row>
    <row r="85" spans="1:6" ht="18.75" x14ac:dyDescent="0.3">
      <c r="A85" s="32"/>
      <c r="B85" s="32"/>
      <c r="C85" s="40"/>
      <c r="D85" s="26"/>
      <c r="E85" s="26"/>
      <c r="F85" s="26"/>
    </row>
    <row r="86" spans="1:6" ht="18.75" x14ac:dyDescent="0.3">
      <c r="A86" s="32"/>
      <c r="B86" s="32"/>
      <c r="C86" s="40"/>
      <c r="D86" s="26"/>
      <c r="E86" s="26"/>
      <c r="F86" s="26"/>
    </row>
    <row r="87" spans="1:6" ht="18.75" x14ac:dyDescent="0.3">
      <c r="A87" s="32"/>
      <c r="B87" s="32"/>
      <c r="C87" s="40"/>
      <c r="D87" s="26"/>
      <c r="E87" s="26"/>
      <c r="F87" s="26"/>
    </row>
    <row r="88" spans="1:6" ht="18.75" x14ac:dyDescent="0.3">
      <c r="A88" s="32"/>
      <c r="B88" s="32"/>
      <c r="C88" s="40"/>
      <c r="D88" s="26"/>
      <c r="E88" s="26"/>
      <c r="F88" s="26"/>
    </row>
    <row r="89" spans="1:6" ht="18.75" x14ac:dyDescent="0.3">
      <c r="A89" s="32"/>
      <c r="B89" s="32"/>
      <c r="C89" s="40"/>
      <c r="D89" s="26"/>
      <c r="E89" s="26"/>
      <c r="F89" s="26"/>
    </row>
    <row r="90" spans="1:6" ht="18.75" x14ac:dyDescent="0.3">
      <c r="A90" s="32"/>
      <c r="B90" s="32"/>
      <c r="C90" s="40"/>
      <c r="D90" s="26"/>
      <c r="E90" s="26"/>
      <c r="F90" s="26"/>
    </row>
    <row r="91" spans="1:6" ht="18.75" x14ac:dyDescent="0.3">
      <c r="A91" s="32"/>
      <c r="B91" s="32"/>
      <c r="C91" s="40"/>
      <c r="D91" s="26"/>
      <c r="E91" s="26"/>
      <c r="F91" s="26"/>
    </row>
    <row r="92" spans="1:6" ht="18.75" x14ac:dyDescent="0.3">
      <c r="A92" s="32"/>
      <c r="B92" s="32"/>
      <c r="C92" s="40"/>
      <c r="D92" s="26"/>
      <c r="E92" s="26"/>
      <c r="F92" s="26"/>
    </row>
    <row r="93" spans="1:6" ht="18.75" x14ac:dyDescent="0.3">
      <c r="A93" s="32"/>
      <c r="B93" s="32"/>
      <c r="C93" s="40"/>
      <c r="D93" s="26"/>
      <c r="E93" s="26"/>
      <c r="F93" s="26"/>
    </row>
    <row r="94" spans="1:6" ht="18.75" x14ac:dyDescent="0.3">
      <c r="A94" s="32"/>
      <c r="B94" s="32"/>
      <c r="C94" s="40"/>
      <c r="D94" s="26"/>
      <c r="E94" s="26"/>
      <c r="F94" s="26"/>
    </row>
    <row r="95" spans="1:6" ht="18.75" x14ac:dyDescent="0.3">
      <c r="A95" s="32"/>
      <c r="B95" s="32"/>
      <c r="C95" s="40"/>
      <c r="D95" s="26"/>
      <c r="E95" s="26"/>
      <c r="F95" s="26"/>
    </row>
    <row r="96" spans="1:6" ht="18.75" x14ac:dyDescent="0.3">
      <c r="A96" s="32"/>
      <c r="B96" s="32"/>
      <c r="C96" s="40"/>
      <c r="D96" s="26"/>
      <c r="E96" s="26"/>
      <c r="F96" s="26"/>
    </row>
    <row r="97" spans="1:6" ht="18.75" x14ac:dyDescent="0.3">
      <c r="A97" s="32"/>
      <c r="B97" s="32"/>
      <c r="C97" s="40"/>
      <c r="D97" s="26"/>
      <c r="E97" s="26"/>
      <c r="F97" s="26"/>
    </row>
    <row r="98" spans="1:6" ht="18.75" x14ac:dyDescent="0.3">
      <c r="A98" s="32"/>
      <c r="B98" s="32"/>
      <c r="C98" s="40"/>
      <c r="D98" s="26"/>
      <c r="E98" s="26"/>
      <c r="F98" s="26"/>
    </row>
    <row r="99" spans="1:6" ht="18.75" x14ac:dyDescent="0.3">
      <c r="A99" s="32"/>
      <c r="B99" s="32"/>
      <c r="C99" s="40"/>
      <c r="D99" s="26"/>
      <c r="E99" s="26"/>
      <c r="F99" s="26"/>
    </row>
    <row r="100" spans="1:6" ht="18.75" x14ac:dyDescent="0.3">
      <c r="A100" s="32"/>
      <c r="B100" s="32"/>
      <c r="C100" s="40"/>
      <c r="D100" s="26"/>
      <c r="E100" s="26"/>
      <c r="F100" s="26"/>
    </row>
    <row r="101" spans="1:6" ht="18.75" x14ac:dyDescent="0.3">
      <c r="A101" s="32"/>
      <c r="B101" s="32"/>
      <c r="C101" s="40"/>
      <c r="D101" s="26"/>
      <c r="E101" s="26"/>
      <c r="F101" s="26"/>
    </row>
    <row r="102" spans="1:6" ht="18.75" x14ac:dyDescent="0.3">
      <c r="A102" s="32"/>
      <c r="B102" s="32"/>
      <c r="C102" s="40"/>
      <c r="D102" s="26"/>
      <c r="E102" s="26"/>
      <c r="F102" s="26"/>
    </row>
    <row r="103" spans="1:6" ht="18.75" x14ac:dyDescent="0.3">
      <c r="A103" s="32"/>
      <c r="B103" s="32"/>
      <c r="C103" s="40"/>
      <c r="D103" s="26"/>
      <c r="E103" s="26"/>
      <c r="F103" s="26"/>
    </row>
    <row r="104" spans="1:6" ht="18.75" x14ac:dyDescent="0.3">
      <c r="A104" s="32"/>
      <c r="B104" s="32"/>
      <c r="C104" s="40"/>
      <c r="D104" s="26"/>
      <c r="E104" s="26"/>
      <c r="F104" s="26"/>
    </row>
    <row r="105" spans="1:6" ht="18.75" x14ac:dyDescent="0.3">
      <c r="A105" s="32"/>
      <c r="B105" s="32"/>
      <c r="C105" s="40"/>
      <c r="D105" s="26"/>
      <c r="E105" s="26"/>
      <c r="F105" s="26"/>
    </row>
    <row r="106" spans="1:6" ht="18.75" x14ac:dyDescent="0.3">
      <c r="A106" s="32"/>
      <c r="B106" s="32"/>
      <c r="C106" s="40"/>
      <c r="D106" s="26"/>
      <c r="E106" s="26"/>
      <c r="F106" s="26"/>
    </row>
    <row r="107" spans="1:6" ht="18.75" x14ac:dyDescent="0.3">
      <c r="A107" s="32"/>
      <c r="B107" s="32"/>
      <c r="C107" s="40"/>
      <c r="D107" s="26"/>
      <c r="E107" s="26"/>
      <c r="F107" s="26"/>
    </row>
    <row r="108" spans="1:6" ht="18.75" x14ac:dyDescent="0.3">
      <c r="A108" s="32"/>
      <c r="B108" s="32"/>
      <c r="C108" s="40"/>
      <c r="D108" s="26"/>
      <c r="E108" s="26"/>
      <c r="F108" s="26"/>
    </row>
    <row r="109" spans="1:6" ht="18.75" x14ac:dyDescent="0.3">
      <c r="A109" s="32"/>
      <c r="B109" s="32"/>
      <c r="C109" s="40"/>
      <c r="D109" s="26"/>
      <c r="E109" s="26"/>
      <c r="F109" s="26"/>
    </row>
    <row r="110" spans="1:6" ht="18.75" x14ac:dyDescent="0.3">
      <c r="A110" s="32"/>
      <c r="B110" s="32"/>
      <c r="C110" s="40"/>
      <c r="D110" s="26"/>
      <c r="E110" s="26"/>
      <c r="F110" s="26"/>
    </row>
    <row r="111" spans="1:6" ht="18.75" x14ac:dyDescent="0.3">
      <c r="A111" s="32"/>
      <c r="B111" s="32"/>
      <c r="C111" s="40"/>
      <c r="D111" s="26"/>
      <c r="E111" s="26"/>
      <c r="F111" s="26"/>
    </row>
    <row r="112" spans="1:6" ht="18.75" x14ac:dyDescent="0.3">
      <c r="A112" s="32"/>
      <c r="B112" s="32"/>
      <c r="C112" s="40"/>
      <c r="D112" s="26"/>
      <c r="E112" s="26"/>
      <c r="F112" s="26"/>
    </row>
    <row r="113" spans="1:6" ht="18.75" x14ac:dyDescent="0.3">
      <c r="A113" s="32"/>
      <c r="B113" s="32"/>
      <c r="C113" s="40"/>
      <c r="D113" s="26"/>
      <c r="E113" s="26"/>
      <c r="F113" s="26"/>
    </row>
    <row r="114" spans="1:6" ht="18.75" x14ac:dyDescent="0.3">
      <c r="A114" s="32"/>
      <c r="B114" s="32"/>
      <c r="C114" s="40"/>
      <c r="D114" s="26"/>
      <c r="E114" s="26"/>
      <c r="F114" s="26"/>
    </row>
    <row r="115" spans="1:6" ht="18.75" x14ac:dyDescent="0.3">
      <c r="A115" s="32"/>
      <c r="B115" s="32"/>
      <c r="C115" s="40"/>
      <c r="D115" s="26"/>
      <c r="E115" s="26"/>
      <c r="F115" s="26"/>
    </row>
    <row r="116" spans="1:6" ht="18.75" x14ac:dyDescent="0.3">
      <c r="A116" s="32"/>
      <c r="B116" s="32"/>
      <c r="C116" s="40"/>
      <c r="D116" s="26"/>
      <c r="E116" s="26"/>
      <c r="F116" s="26"/>
    </row>
    <row r="117" spans="1:6" ht="18.75" x14ac:dyDescent="0.3">
      <c r="A117" s="32"/>
      <c r="B117" s="32"/>
      <c r="C117" s="40"/>
      <c r="D117" s="26"/>
      <c r="E117" s="26"/>
      <c r="F117" s="26"/>
    </row>
    <row r="118" spans="1:6" ht="18.75" x14ac:dyDescent="0.3">
      <c r="A118" s="32"/>
      <c r="B118" s="32"/>
      <c r="C118" s="40"/>
      <c r="D118" s="26"/>
      <c r="E118" s="26"/>
      <c r="F118" s="26"/>
    </row>
    <row r="119" spans="1:6" ht="18.75" x14ac:dyDescent="0.3">
      <c r="A119" s="32"/>
      <c r="B119" s="32"/>
      <c r="C119" s="40"/>
      <c r="D119" s="26"/>
      <c r="E119" s="26"/>
      <c r="F119" s="26"/>
    </row>
    <row r="120" spans="1:6" ht="18.75" x14ac:dyDescent="0.3">
      <c r="A120" s="32"/>
      <c r="B120" s="32"/>
      <c r="C120" s="40"/>
      <c r="D120" s="26"/>
      <c r="E120" s="26"/>
      <c r="F120" s="26"/>
    </row>
    <row r="121" spans="1:6" ht="18.75" x14ac:dyDescent="0.3">
      <c r="A121" s="32"/>
      <c r="B121" s="32"/>
      <c r="C121" s="40"/>
      <c r="D121" s="26"/>
      <c r="E121" s="26"/>
      <c r="F121" s="26"/>
    </row>
    <row r="122" spans="1:6" ht="18.75" x14ac:dyDescent="0.3">
      <c r="A122" s="32"/>
      <c r="B122" s="32"/>
      <c r="C122" s="40"/>
      <c r="D122" s="26"/>
      <c r="E122" s="26"/>
      <c r="F122" s="26"/>
    </row>
    <row r="123" spans="1:6" ht="18.75" x14ac:dyDescent="0.3">
      <c r="A123" s="32"/>
      <c r="B123" s="32"/>
      <c r="C123" s="40"/>
      <c r="D123" s="26"/>
      <c r="E123" s="26"/>
      <c r="F123" s="26"/>
    </row>
    <row r="124" spans="1:6" ht="18.75" x14ac:dyDescent="0.3">
      <c r="A124" s="32"/>
      <c r="B124" s="32"/>
      <c r="C124" s="40"/>
      <c r="D124" s="26"/>
      <c r="E124" s="26"/>
      <c r="F124" s="26"/>
    </row>
    <row r="125" spans="1:6" ht="18.75" x14ac:dyDescent="0.3">
      <c r="A125" s="32"/>
      <c r="B125" s="32"/>
      <c r="C125" s="40"/>
      <c r="D125" s="26"/>
      <c r="E125" s="26"/>
      <c r="F125" s="26"/>
    </row>
    <row r="126" spans="1:6" ht="18.75" x14ac:dyDescent="0.3">
      <c r="A126" s="32"/>
      <c r="B126" s="32"/>
      <c r="C126" s="40"/>
      <c r="D126" s="26"/>
      <c r="E126" s="26"/>
      <c r="F126" s="26"/>
    </row>
    <row r="127" spans="1:6" ht="18.75" x14ac:dyDescent="0.3">
      <c r="A127" s="32"/>
      <c r="B127" s="32"/>
      <c r="C127" s="40"/>
      <c r="D127" s="26"/>
      <c r="E127" s="26"/>
      <c r="F127" s="26"/>
    </row>
    <row r="128" spans="1:6" ht="18.75" x14ac:dyDescent="0.3">
      <c r="A128" s="32"/>
      <c r="B128" s="32"/>
      <c r="C128" s="40"/>
      <c r="D128" s="26"/>
      <c r="E128" s="26"/>
      <c r="F128" s="26"/>
    </row>
    <row r="129" spans="1:6" ht="18.75" x14ac:dyDescent="0.3">
      <c r="A129" s="32"/>
      <c r="B129" s="32"/>
      <c r="C129" s="40"/>
      <c r="D129" s="26"/>
      <c r="E129" s="26"/>
      <c r="F129" s="26"/>
    </row>
    <row r="130" spans="1:6" ht="18.75" x14ac:dyDescent="0.3">
      <c r="A130" s="32"/>
      <c r="B130" s="32"/>
      <c r="C130" s="40"/>
      <c r="D130" s="26"/>
      <c r="E130" s="26"/>
      <c r="F130" s="26"/>
    </row>
    <row r="131" spans="1:6" ht="18.75" x14ac:dyDescent="0.3">
      <c r="A131" s="32"/>
      <c r="B131" s="32"/>
      <c r="C131" s="40"/>
      <c r="D131" s="26"/>
      <c r="E131" s="26"/>
      <c r="F131" s="26"/>
    </row>
    <row r="132" spans="1:6" ht="18.75" x14ac:dyDescent="0.3">
      <c r="A132" s="32"/>
      <c r="B132" s="32"/>
      <c r="C132" s="40"/>
      <c r="D132" s="26"/>
      <c r="E132" s="26"/>
      <c r="F132" s="26"/>
    </row>
    <row r="133" spans="1:6" ht="18.75" x14ac:dyDescent="0.3">
      <c r="A133" s="32"/>
      <c r="B133" s="32"/>
      <c r="C133" s="40"/>
      <c r="D133" s="26"/>
      <c r="E133" s="26"/>
      <c r="F133" s="26"/>
    </row>
    <row r="134" spans="1:6" ht="18.75" x14ac:dyDescent="0.3">
      <c r="A134" s="32"/>
      <c r="B134" s="32"/>
      <c r="C134" s="40"/>
      <c r="D134" s="26"/>
      <c r="E134" s="26"/>
      <c r="F134" s="26"/>
    </row>
    <row r="135" spans="1:6" ht="18.75" x14ac:dyDescent="0.3">
      <c r="A135" s="32"/>
      <c r="B135" s="32"/>
      <c r="C135" s="40"/>
      <c r="D135" s="26"/>
      <c r="E135" s="26"/>
      <c r="F135" s="26"/>
    </row>
    <row r="136" spans="1:6" ht="18.75" x14ac:dyDescent="0.3">
      <c r="A136" s="32"/>
      <c r="B136" s="32"/>
      <c r="C136" s="40"/>
      <c r="D136" s="26"/>
      <c r="E136" s="26"/>
      <c r="F136" s="26"/>
    </row>
    <row r="137" spans="1:6" ht="18.75" x14ac:dyDescent="0.3">
      <c r="A137" s="32"/>
      <c r="B137" s="32"/>
      <c r="C137" s="40"/>
      <c r="D137" s="26"/>
      <c r="E137" s="26"/>
      <c r="F137" s="26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pane ySplit="3" topLeftCell="A16" activePane="bottomLeft" state="frozen"/>
      <selection pane="bottomLeft" activeCell="E26" sqref="E26"/>
    </sheetView>
  </sheetViews>
  <sheetFormatPr defaultRowHeight="15.75" x14ac:dyDescent="0.25"/>
  <cols>
    <col min="1" max="1" width="40.140625" style="1" bestFit="1" customWidth="1"/>
    <col min="2" max="2" width="10.28515625" style="2" customWidth="1"/>
    <col min="3" max="3" width="10.42578125" style="16" bestFit="1" customWidth="1"/>
    <col min="4" max="4" width="4.28515625" style="16" customWidth="1"/>
    <col min="5" max="5" width="9.140625" style="15"/>
    <col min="6" max="16384" width="9.140625" style="1"/>
  </cols>
  <sheetData>
    <row r="1" spans="1:13" ht="23.25" thickBot="1" x14ac:dyDescent="0.35">
      <c r="A1" s="52" t="s">
        <v>13</v>
      </c>
      <c r="B1" s="52"/>
      <c r="E1" s="19" t="s">
        <v>10</v>
      </c>
    </row>
    <row r="3" spans="1:13" ht="31.5" x14ac:dyDescent="0.25">
      <c r="B3" s="3" t="s">
        <v>0</v>
      </c>
      <c r="C3" s="14" t="s">
        <v>29</v>
      </c>
      <c r="D3" s="14"/>
    </row>
    <row r="4" spans="1:13" x14ac:dyDescent="0.25">
      <c r="A4" s="4" t="s">
        <v>1</v>
      </c>
      <c r="B4" s="5"/>
    </row>
    <row r="5" spans="1:13" x14ac:dyDescent="0.25">
      <c r="A5" s="6" t="s">
        <v>20</v>
      </c>
      <c r="B5" s="7">
        <v>175000</v>
      </c>
      <c r="E5" s="15" t="s">
        <v>36</v>
      </c>
      <c r="F5" s="24">
        <f>(B5)/68.3</f>
        <v>2562.2254758418744</v>
      </c>
    </row>
    <row r="6" spans="1:13" x14ac:dyDescent="0.25">
      <c r="A6" s="6" t="s">
        <v>8</v>
      </c>
      <c r="B6" s="7">
        <v>600</v>
      </c>
      <c r="E6" s="15" t="s">
        <v>2</v>
      </c>
    </row>
    <row r="7" spans="1:13" x14ac:dyDescent="0.25">
      <c r="A7" s="8" t="s">
        <v>7</v>
      </c>
      <c r="B7" s="20">
        <f>SUM(B5:B6)</f>
        <v>175600</v>
      </c>
    </row>
    <row r="8" spans="1:13" x14ac:dyDescent="0.25">
      <c r="A8" s="6"/>
      <c r="B8" s="7"/>
    </row>
    <row r="9" spans="1:13" x14ac:dyDescent="0.25">
      <c r="A9" s="9" t="s">
        <v>3</v>
      </c>
      <c r="B9" s="7"/>
    </row>
    <row r="10" spans="1:13" x14ac:dyDescent="0.25">
      <c r="A10" s="6" t="s">
        <v>4</v>
      </c>
      <c r="B10" s="7">
        <f>-(52/60)*143100*(5/12)-25</f>
        <v>-51700</v>
      </c>
      <c r="C10" s="13">
        <f>-(52/60)*143100</f>
        <v>-124020</v>
      </c>
      <c r="D10" s="13"/>
      <c r="E10" s="15" t="s">
        <v>30</v>
      </c>
    </row>
    <row r="11" spans="1:13" x14ac:dyDescent="0.25">
      <c r="A11" s="6" t="s">
        <v>31</v>
      </c>
      <c r="B11" s="7">
        <f>C11*(5/12)-50</f>
        <v>-6300</v>
      </c>
      <c r="C11" s="13">
        <f>-15032+32</f>
        <v>-15000</v>
      </c>
      <c r="D11" s="13"/>
      <c r="E11" s="15" t="s">
        <v>33</v>
      </c>
      <c r="J11" s="24">
        <f>(9213+19563+16320)/3</f>
        <v>15032</v>
      </c>
    </row>
    <row r="12" spans="1:13" x14ac:dyDescent="0.25">
      <c r="A12" s="6" t="s">
        <v>22</v>
      </c>
      <c r="B12" s="7">
        <v>-60000</v>
      </c>
    </row>
    <row r="13" spans="1:13" x14ac:dyDescent="0.25">
      <c r="A13" s="6" t="s">
        <v>9</v>
      </c>
      <c r="B13" s="7">
        <f>C13*(7/12)+17</f>
        <v>-2899.666666666667</v>
      </c>
      <c r="C13" s="16">
        <v>-5000</v>
      </c>
    </row>
    <row r="14" spans="1:13" x14ac:dyDescent="0.25">
      <c r="A14" s="6" t="s">
        <v>21</v>
      </c>
      <c r="B14" s="7">
        <v>-3000</v>
      </c>
      <c r="E14" s="22" t="s">
        <v>39</v>
      </c>
      <c r="F14" s="23"/>
      <c r="G14" s="23"/>
      <c r="H14" s="23"/>
      <c r="I14" s="23"/>
      <c r="J14" s="23"/>
      <c r="K14" s="23"/>
      <c r="L14" s="23"/>
      <c r="M14" s="23"/>
    </row>
    <row r="15" spans="1:13" x14ac:dyDescent="0.25">
      <c r="A15" s="6" t="s">
        <v>12</v>
      </c>
      <c r="B15" s="7">
        <f>C15*(8/12)-33</f>
        <v>-9699.6666666666661</v>
      </c>
      <c r="C15" s="16">
        <f>-(5000+4000+1500+1500+1500+500+500)</f>
        <v>-14500</v>
      </c>
      <c r="E15" s="15" t="s">
        <v>38</v>
      </c>
    </row>
    <row r="16" spans="1:13" x14ac:dyDescent="0.25">
      <c r="A16" s="6" t="s">
        <v>23</v>
      </c>
      <c r="B16" s="7">
        <f>C16*5/12-50</f>
        <v>-6300</v>
      </c>
      <c r="C16" s="16">
        <v>-15000</v>
      </c>
      <c r="E16" s="15" t="s">
        <v>32</v>
      </c>
      <c r="F16" s="15"/>
      <c r="H16" s="15" t="s">
        <v>34</v>
      </c>
    </row>
    <row r="17" spans="1:14" x14ac:dyDescent="0.25">
      <c r="A17" s="6" t="s">
        <v>24</v>
      </c>
      <c r="B17" s="7">
        <v>-5000</v>
      </c>
      <c r="E17" s="22" t="s">
        <v>37</v>
      </c>
      <c r="F17" s="22"/>
      <c r="G17" s="23"/>
      <c r="H17" s="23"/>
      <c r="I17" s="23"/>
      <c r="J17" s="23"/>
      <c r="K17" s="23"/>
      <c r="L17" s="23"/>
      <c r="M17" s="23"/>
      <c r="N17" s="23"/>
    </row>
    <row r="18" spans="1:14" x14ac:dyDescent="0.25">
      <c r="A18" s="6" t="s">
        <v>6</v>
      </c>
      <c r="B18" s="7">
        <v>-1000</v>
      </c>
    </row>
    <row r="19" spans="1:14" x14ac:dyDescent="0.25">
      <c r="A19" s="6" t="s">
        <v>25</v>
      </c>
      <c r="B19" s="7">
        <v>-20000</v>
      </c>
      <c r="E19" s="15" t="s">
        <v>5</v>
      </c>
    </row>
    <row r="20" spans="1:14" x14ac:dyDescent="0.25">
      <c r="A20" s="8" t="s">
        <v>11</v>
      </c>
      <c r="B20" s="20">
        <f>SUM(B10:B19)-1</f>
        <v>-165900.33333333334</v>
      </c>
    </row>
    <row r="21" spans="1:14" x14ac:dyDescent="0.25">
      <c r="B21" s="5"/>
    </row>
    <row r="22" spans="1:14" x14ac:dyDescent="0.25">
      <c r="A22" s="8" t="s">
        <v>14</v>
      </c>
      <c r="B22" s="20">
        <f>B7+B20</f>
        <v>9699.666666666657</v>
      </c>
    </row>
    <row r="23" spans="1:14" x14ac:dyDescent="0.25">
      <c r="B23" s="5"/>
    </row>
    <row r="24" spans="1:14" x14ac:dyDescent="0.25">
      <c r="A24" s="6" t="s">
        <v>15</v>
      </c>
      <c r="B24" s="5">
        <v>0</v>
      </c>
      <c r="E24" s="15" t="s">
        <v>28</v>
      </c>
    </row>
    <row r="25" spans="1:14" x14ac:dyDescent="0.25">
      <c r="A25" s="6" t="s">
        <v>26</v>
      </c>
      <c r="B25" s="5">
        <v>0</v>
      </c>
      <c r="E25" s="15" t="s">
        <v>27</v>
      </c>
    </row>
    <row r="26" spans="1:14" x14ac:dyDescent="0.25">
      <c r="A26" s="8" t="s">
        <v>19</v>
      </c>
      <c r="B26" s="20">
        <f>SUM(B22:B25)</f>
        <v>9699.666666666657</v>
      </c>
    </row>
    <row r="27" spans="1:14" x14ac:dyDescent="0.25">
      <c r="B27" s="5"/>
    </row>
    <row r="28" spans="1:14" x14ac:dyDescent="0.25">
      <c r="A28" s="4" t="s">
        <v>16</v>
      </c>
      <c r="B28" s="5"/>
    </row>
    <row r="29" spans="1:14" x14ac:dyDescent="0.25">
      <c r="A29" s="1" t="s">
        <v>17</v>
      </c>
      <c r="B29" s="5">
        <f>-(68.3)*100</f>
        <v>-6830</v>
      </c>
      <c r="E29" s="17" t="s">
        <v>35</v>
      </c>
      <c r="F29" s="18"/>
      <c r="H29" s="1" t="s">
        <v>41</v>
      </c>
    </row>
    <row r="30" spans="1:14" x14ac:dyDescent="0.25">
      <c r="B30" s="5"/>
      <c r="H30" s="1" t="s">
        <v>40</v>
      </c>
    </row>
    <row r="31" spans="1:14" ht="16.5" thickBot="1" x14ac:dyDescent="0.3">
      <c r="A31" s="10" t="s">
        <v>18</v>
      </c>
      <c r="B31" s="21">
        <f>SUM(B26:B30)</f>
        <v>2869.666666666657</v>
      </c>
    </row>
    <row r="32" spans="1:14" ht="16.5" thickTop="1" x14ac:dyDescent="0.25"/>
    <row r="37" spans="1:2" ht="18.75" x14ac:dyDescent="0.3">
      <c r="A37" s="11"/>
      <c r="B37" s="12"/>
    </row>
    <row r="38" spans="1:2" ht="18.75" x14ac:dyDescent="0.3">
      <c r="A38" s="11"/>
      <c r="B38" s="12"/>
    </row>
    <row r="39" spans="1:2" ht="18.75" x14ac:dyDescent="0.3">
      <c r="A39" s="11"/>
      <c r="B39" s="12"/>
    </row>
    <row r="40" spans="1:2" ht="18.75" x14ac:dyDescent="0.3">
      <c r="A40" s="11"/>
      <c r="B40" s="12"/>
    </row>
    <row r="41" spans="1:2" ht="18.75" x14ac:dyDescent="0.3">
      <c r="A41" s="11"/>
      <c r="B41" s="12"/>
    </row>
    <row r="42" spans="1:2" ht="18.75" x14ac:dyDescent="0.3">
      <c r="A42" s="11"/>
      <c r="B42" s="12"/>
    </row>
    <row r="43" spans="1:2" ht="18.75" x14ac:dyDescent="0.3">
      <c r="A43" s="11"/>
      <c r="B43" s="12"/>
    </row>
    <row r="44" spans="1:2" ht="18.75" x14ac:dyDescent="0.3">
      <c r="A44" s="11"/>
      <c r="B44" s="12"/>
    </row>
    <row r="45" spans="1:2" ht="18.75" x14ac:dyDescent="0.3">
      <c r="A45" s="11"/>
      <c r="B45" s="12"/>
    </row>
    <row r="46" spans="1:2" ht="18.75" x14ac:dyDescent="0.3">
      <c r="A46" s="11"/>
      <c r="B46" s="12"/>
    </row>
    <row r="47" spans="1:2" ht="18.75" x14ac:dyDescent="0.3">
      <c r="A47" s="11"/>
      <c r="B47" s="12"/>
    </row>
    <row r="48" spans="1:2" ht="18.75" x14ac:dyDescent="0.3">
      <c r="A48" s="11"/>
      <c r="B48" s="12"/>
    </row>
    <row r="49" spans="1:2" ht="18.75" x14ac:dyDescent="0.3">
      <c r="A49" s="11"/>
      <c r="B49" s="12"/>
    </row>
    <row r="50" spans="1:2" ht="18.75" x14ac:dyDescent="0.3">
      <c r="A50" s="11"/>
      <c r="B50" s="12"/>
    </row>
    <row r="51" spans="1:2" ht="18.75" x14ac:dyDescent="0.3">
      <c r="A51" s="11"/>
      <c r="B51" s="12"/>
    </row>
    <row r="52" spans="1:2" ht="18.75" x14ac:dyDescent="0.3">
      <c r="A52" s="11"/>
      <c r="B52" s="12"/>
    </row>
    <row r="53" spans="1:2" ht="18.75" x14ac:dyDescent="0.3">
      <c r="A53" s="11"/>
      <c r="B53" s="12"/>
    </row>
    <row r="54" spans="1:2" ht="18.75" x14ac:dyDescent="0.3">
      <c r="A54" s="11"/>
      <c r="B54" s="12"/>
    </row>
    <row r="55" spans="1:2" ht="18.75" x14ac:dyDescent="0.3">
      <c r="A55" s="11"/>
      <c r="B55" s="12"/>
    </row>
    <row r="56" spans="1:2" ht="18.75" x14ac:dyDescent="0.3">
      <c r="A56" s="11"/>
      <c r="B56" s="12"/>
    </row>
    <row r="57" spans="1:2" ht="18.75" x14ac:dyDescent="0.3">
      <c r="A57" s="11"/>
      <c r="B57" s="12"/>
    </row>
    <row r="58" spans="1:2" ht="18.75" x14ac:dyDescent="0.3">
      <c r="A58" s="11"/>
      <c r="B58" s="12"/>
    </row>
    <row r="59" spans="1:2" ht="18.75" x14ac:dyDescent="0.3">
      <c r="A59" s="11"/>
      <c r="B59" s="12"/>
    </row>
    <row r="60" spans="1:2" ht="18.75" x14ac:dyDescent="0.3">
      <c r="A60" s="11"/>
      <c r="B60" s="12"/>
    </row>
    <row r="61" spans="1:2" ht="18.75" x14ac:dyDescent="0.3">
      <c r="A61" s="11"/>
      <c r="B61" s="12"/>
    </row>
    <row r="62" spans="1:2" ht="18.75" x14ac:dyDescent="0.3">
      <c r="A62" s="11"/>
      <c r="B62" s="12"/>
    </row>
    <row r="63" spans="1:2" ht="18.75" x14ac:dyDescent="0.3">
      <c r="A63" s="11"/>
      <c r="B63" s="12"/>
    </row>
    <row r="64" spans="1:2" ht="18.75" x14ac:dyDescent="0.3">
      <c r="A64" s="11"/>
      <c r="B64" s="12"/>
    </row>
    <row r="65" spans="1:2" ht="18.75" x14ac:dyDescent="0.3">
      <c r="A65" s="11"/>
      <c r="B65" s="12"/>
    </row>
    <row r="66" spans="1:2" ht="18.75" x14ac:dyDescent="0.3">
      <c r="A66" s="11"/>
      <c r="B66" s="12"/>
    </row>
    <row r="67" spans="1:2" ht="18.75" x14ac:dyDescent="0.3">
      <c r="A67" s="11"/>
      <c r="B67" s="12"/>
    </row>
    <row r="68" spans="1:2" ht="18.75" x14ac:dyDescent="0.3">
      <c r="A68" s="11"/>
      <c r="B68" s="12"/>
    </row>
    <row r="69" spans="1:2" ht="18.75" x14ac:dyDescent="0.3">
      <c r="A69" s="11"/>
      <c r="B69" s="12"/>
    </row>
    <row r="70" spans="1:2" ht="18.75" x14ac:dyDescent="0.3">
      <c r="A70" s="11"/>
      <c r="B70" s="12"/>
    </row>
    <row r="71" spans="1:2" ht="18.75" x14ac:dyDescent="0.3">
      <c r="A71" s="11"/>
      <c r="B71" s="12"/>
    </row>
    <row r="72" spans="1:2" ht="18.75" x14ac:dyDescent="0.3">
      <c r="A72" s="11"/>
      <c r="B72" s="12"/>
    </row>
    <row r="73" spans="1:2" ht="18.75" x14ac:dyDescent="0.3">
      <c r="A73" s="11"/>
      <c r="B73" s="12"/>
    </row>
    <row r="74" spans="1:2" ht="18.75" x14ac:dyDescent="0.3">
      <c r="A74" s="11"/>
      <c r="B74" s="12"/>
    </row>
    <row r="75" spans="1:2" ht="18.75" x14ac:dyDescent="0.3">
      <c r="A75" s="11"/>
      <c r="B75" s="12"/>
    </row>
    <row r="76" spans="1:2" ht="18.75" x14ac:dyDescent="0.3">
      <c r="A76" s="11"/>
      <c r="B76" s="12"/>
    </row>
    <row r="77" spans="1:2" ht="18.75" x14ac:dyDescent="0.3">
      <c r="A77" s="11"/>
      <c r="B77" s="12"/>
    </row>
    <row r="78" spans="1:2" ht="18.75" x14ac:dyDescent="0.3">
      <c r="A78" s="11"/>
      <c r="B78" s="12"/>
    </row>
    <row r="79" spans="1:2" ht="18.75" x14ac:dyDescent="0.3">
      <c r="A79" s="11"/>
      <c r="B79" s="12"/>
    </row>
    <row r="80" spans="1:2" ht="18.75" x14ac:dyDescent="0.3">
      <c r="A80" s="11"/>
      <c r="B80" s="12"/>
    </row>
    <row r="81" spans="1:2" ht="18.75" x14ac:dyDescent="0.3">
      <c r="A81" s="11"/>
      <c r="B81" s="12"/>
    </row>
    <row r="82" spans="1:2" ht="18.75" x14ac:dyDescent="0.3">
      <c r="A82" s="11"/>
      <c r="B82" s="12"/>
    </row>
    <row r="83" spans="1:2" ht="18.75" x14ac:dyDescent="0.3">
      <c r="A83" s="11"/>
      <c r="B83" s="12"/>
    </row>
    <row r="84" spans="1:2" ht="18.75" x14ac:dyDescent="0.3">
      <c r="A84" s="11"/>
      <c r="B84" s="12"/>
    </row>
    <row r="85" spans="1:2" ht="18.75" x14ac:dyDescent="0.3">
      <c r="A85" s="11"/>
      <c r="B85" s="12"/>
    </row>
    <row r="86" spans="1:2" ht="18.75" x14ac:dyDescent="0.3">
      <c r="A86" s="11"/>
      <c r="B86" s="12"/>
    </row>
    <row r="87" spans="1:2" ht="18.75" x14ac:dyDescent="0.3">
      <c r="A87" s="11"/>
      <c r="B87" s="12"/>
    </row>
    <row r="88" spans="1:2" ht="18.75" x14ac:dyDescent="0.3">
      <c r="A88" s="11"/>
      <c r="B88" s="12"/>
    </row>
    <row r="89" spans="1:2" ht="18.75" x14ac:dyDescent="0.3">
      <c r="A89" s="11"/>
      <c r="B89" s="12"/>
    </row>
    <row r="90" spans="1:2" ht="18.75" x14ac:dyDescent="0.3">
      <c r="A90" s="11"/>
      <c r="B90" s="12"/>
    </row>
    <row r="91" spans="1:2" ht="18.75" x14ac:dyDescent="0.3">
      <c r="A91" s="11"/>
      <c r="B91" s="12"/>
    </row>
    <row r="92" spans="1:2" ht="18.75" x14ac:dyDescent="0.3">
      <c r="A92" s="11"/>
      <c r="B92" s="12"/>
    </row>
    <row r="93" spans="1:2" ht="18.75" x14ac:dyDescent="0.3">
      <c r="A93" s="11"/>
      <c r="B93" s="12"/>
    </row>
    <row r="94" spans="1:2" ht="18.75" x14ac:dyDescent="0.3">
      <c r="A94" s="11"/>
      <c r="B94" s="12"/>
    </row>
    <row r="95" spans="1:2" ht="18.75" x14ac:dyDescent="0.3">
      <c r="A95" s="11"/>
      <c r="B95" s="12"/>
    </row>
    <row r="96" spans="1:2" ht="18.75" x14ac:dyDescent="0.3">
      <c r="A96" s="11"/>
      <c r="B96" s="12"/>
    </row>
    <row r="97" spans="1:2" ht="18.75" x14ac:dyDescent="0.3">
      <c r="A97" s="11"/>
      <c r="B97" s="12"/>
    </row>
    <row r="98" spans="1:2" ht="18.75" x14ac:dyDescent="0.3">
      <c r="A98" s="11"/>
      <c r="B98" s="12"/>
    </row>
    <row r="99" spans="1:2" ht="18.75" x14ac:dyDescent="0.3">
      <c r="A99" s="11"/>
      <c r="B99" s="12"/>
    </row>
    <row r="100" spans="1:2" ht="18.75" x14ac:dyDescent="0.3">
      <c r="A100" s="11"/>
      <c r="B100" s="12"/>
    </row>
    <row r="101" spans="1:2" ht="18.75" x14ac:dyDescent="0.3">
      <c r="A101" s="11"/>
      <c r="B101" s="12"/>
    </row>
    <row r="102" spans="1:2" ht="18.75" x14ac:dyDescent="0.3">
      <c r="A102" s="11"/>
      <c r="B102" s="12"/>
    </row>
    <row r="103" spans="1:2" ht="18.75" x14ac:dyDescent="0.3">
      <c r="A103" s="11"/>
      <c r="B103" s="12"/>
    </row>
    <row r="104" spans="1:2" ht="18.75" x14ac:dyDescent="0.3">
      <c r="A104" s="11"/>
      <c r="B104" s="12"/>
    </row>
    <row r="105" spans="1:2" ht="18.75" x14ac:dyDescent="0.3">
      <c r="A105" s="11"/>
      <c r="B105" s="12"/>
    </row>
    <row r="106" spans="1:2" ht="18.75" x14ac:dyDescent="0.3">
      <c r="A106" s="11"/>
      <c r="B106" s="12"/>
    </row>
    <row r="107" spans="1:2" ht="18.75" x14ac:dyDescent="0.3">
      <c r="A107" s="11"/>
      <c r="B107" s="12"/>
    </row>
    <row r="108" spans="1:2" ht="18.75" x14ac:dyDescent="0.3">
      <c r="A108" s="11"/>
      <c r="B108" s="12"/>
    </row>
    <row r="109" spans="1:2" ht="18.75" x14ac:dyDescent="0.3">
      <c r="A109" s="11"/>
      <c r="B109" s="12"/>
    </row>
    <row r="110" spans="1:2" ht="18.75" x14ac:dyDescent="0.3">
      <c r="A110" s="11"/>
      <c r="B110" s="12"/>
    </row>
    <row r="111" spans="1:2" ht="18.75" x14ac:dyDescent="0.3">
      <c r="A111" s="11"/>
      <c r="B111" s="12"/>
    </row>
    <row r="112" spans="1:2" ht="18.75" x14ac:dyDescent="0.3">
      <c r="A112" s="11"/>
      <c r="B112" s="12"/>
    </row>
    <row r="113" spans="1:2" ht="18.75" x14ac:dyDescent="0.3">
      <c r="A113" s="11"/>
      <c r="B113" s="12"/>
    </row>
    <row r="114" spans="1:2" ht="18.75" x14ac:dyDescent="0.3">
      <c r="A114" s="11"/>
      <c r="B114" s="12"/>
    </row>
    <row r="115" spans="1:2" ht="18.75" x14ac:dyDescent="0.3">
      <c r="A115" s="11"/>
      <c r="B115" s="12"/>
    </row>
    <row r="116" spans="1:2" ht="18.75" x14ac:dyDescent="0.3">
      <c r="A116" s="11"/>
      <c r="B116" s="12"/>
    </row>
    <row r="117" spans="1:2" ht="18.75" x14ac:dyDescent="0.3">
      <c r="A117" s="11"/>
      <c r="B117" s="12"/>
    </row>
    <row r="118" spans="1:2" ht="18.75" x14ac:dyDescent="0.3">
      <c r="A118" s="11"/>
      <c r="B118" s="12"/>
    </row>
    <row r="119" spans="1:2" ht="18.75" x14ac:dyDescent="0.3">
      <c r="A119" s="11"/>
      <c r="B119" s="12"/>
    </row>
    <row r="120" spans="1:2" ht="18.75" x14ac:dyDescent="0.3">
      <c r="A120" s="11"/>
      <c r="B120" s="12"/>
    </row>
    <row r="121" spans="1:2" ht="18.75" x14ac:dyDescent="0.3">
      <c r="A121" s="11"/>
      <c r="B121" s="12"/>
    </row>
    <row r="122" spans="1:2" ht="18.75" x14ac:dyDescent="0.3">
      <c r="A122" s="11"/>
      <c r="B122" s="12"/>
    </row>
    <row r="123" spans="1:2" ht="18.75" x14ac:dyDescent="0.3">
      <c r="A123" s="11"/>
      <c r="B123" s="12"/>
    </row>
    <row r="124" spans="1:2" ht="18.75" x14ac:dyDescent="0.3">
      <c r="A124" s="11"/>
      <c r="B124" s="12"/>
    </row>
    <row r="125" spans="1:2" ht="18.75" x14ac:dyDescent="0.3">
      <c r="A125" s="11"/>
      <c r="B125" s="12"/>
    </row>
    <row r="126" spans="1:2" ht="18.75" x14ac:dyDescent="0.3">
      <c r="A126" s="11"/>
      <c r="B126" s="12"/>
    </row>
    <row r="127" spans="1:2" ht="18.75" x14ac:dyDescent="0.3">
      <c r="A127" s="11"/>
      <c r="B127" s="12"/>
    </row>
    <row r="128" spans="1:2" ht="18.75" x14ac:dyDescent="0.3">
      <c r="A128" s="11"/>
      <c r="B128" s="12"/>
    </row>
    <row r="129" spans="1:2" ht="18.75" x14ac:dyDescent="0.3">
      <c r="A129" s="11"/>
      <c r="B129" s="12"/>
    </row>
    <row r="130" spans="1:2" ht="18.75" x14ac:dyDescent="0.3">
      <c r="A130" s="11"/>
      <c r="B130" s="12"/>
    </row>
    <row r="131" spans="1:2" ht="18.75" x14ac:dyDescent="0.3">
      <c r="A131" s="11"/>
      <c r="B131" s="12"/>
    </row>
    <row r="132" spans="1:2" ht="18.75" x14ac:dyDescent="0.3">
      <c r="A132" s="11"/>
      <c r="B132" s="12"/>
    </row>
    <row r="133" spans="1:2" ht="18.75" x14ac:dyDescent="0.3">
      <c r="A133" s="11"/>
      <c r="B133" s="12"/>
    </row>
    <row r="134" spans="1:2" ht="18.75" x14ac:dyDescent="0.3">
      <c r="A134" s="11"/>
      <c r="B134" s="12"/>
    </row>
  </sheetData>
  <mergeCells count="1">
    <mergeCell ref="A1:B1"/>
  </mergeCells>
  <pageMargins left="0.7" right="0.7" top="0.75" bottom="0.75" header="0.3" footer="0.3"/>
  <pageSetup paperSize="9" orientation="portrait" horizontalDpi="200" verticalDpi="200" copies="0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zoomScale="95" zoomScaleNormal="95" workbookViewId="0">
      <selection activeCell="F7" sqref="F7"/>
    </sheetView>
  </sheetViews>
  <sheetFormatPr defaultRowHeight="15.75" x14ac:dyDescent="0.25"/>
  <cols>
    <col min="1" max="1" width="48.85546875" style="26" customWidth="1"/>
    <col min="2" max="3" width="13.7109375" style="26" customWidth="1"/>
    <col min="4" max="5" width="9.140625" style="26"/>
    <col min="6" max="6" width="9.28515625" style="26" bestFit="1" customWidth="1"/>
    <col min="7" max="16384" width="9.140625" style="26"/>
  </cols>
  <sheetData>
    <row r="1" spans="1:5" ht="23.25" x14ac:dyDescent="0.35">
      <c r="A1" s="25" t="s">
        <v>47</v>
      </c>
      <c r="B1" s="25"/>
      <c r="C1" s="25"/>
    </row>
    <row r="4" spans="1:5" ht="18.75" thickBot="1" x14ac:dyDescent="0.3">
      <c r="A4" s="47" t="s">
        <v>61</v>
      </c>
      <c r="B4" s="50"/>
      <c r="C4" s="47"/>
    </row>
    <row r="6" spans="1:5" x14ac:dyDescent="0.25">
      <c r="A6" s="34" t="s">
        <v>41</v>
      </c>
      <c r="B6" s="34"/>
    </row>
    <row r="7" spans="1:5" x14ac:dyDescent="0.25">
      <c r="C7" s="41" t="s">
        <v>51</v>
      </c>
    </row>
    <row r="8" spans="1:5" x14ac:dyDescent="0.25">
      <c r="A8" s="27" t="s">
        <v>1</v>
      </c>
      <c r="B8" s="27"/>
      <c r="C8" s="42"/>
    </row>
    <row r="9" spans="1:5" x14ac:dyDescent="0.25">
      <c r="A9" s="28" t="s">
        <v>20</v>
      </c>
      <c r="B9" s="28"/>
      <c r="C9" s="43">
        <v>180000</v>
      </c>
      <c r="E9" s="46"/>
    </row>
    <row r="10" spans="1:5" x14ac:dyDescent="0.25">
      <c r="A10" s="28" t="s">
        <v>66</v>
      </c>
      <c r="B10" s="28"/>
      <c r="C10" s="43"/>
      <c r="E10" s="46"/>
    </row>
    <row r="11" spans="1:5" x14ac:dyDescent="0.25">
      <c r="A11" s="28" t="s">
        <v>8</v>
      </c>
      <c r="B11" s="28"/>
      <c r="C11" s="43">
        <v>600</v>
      </c>
    </row>
    <row r="12" spans="1:5" x14ac:dyDescent="0.25">
      <c r="A12" s="29" t="s">
        <v>7</v>
      </c>
      <c r="B12" s="29"/>
      <c r="C12" s="44">
        <f>SUM(C9:C11)</f>
        <v>180600</v>
      </c>
    </row>
    <row r="13" spans="1:5" x14ac:dyDescent="0.25">
      <c r="A13" s="28"/>
      <c r="B13" s="28"/>
      <c r="C13" s="43"/>
    </row>
    <row r="14" spans="1:5" x14ac:dyDescent="0.25">
      <c r="A14" s="30" t="s">
        <v>3</v>
      </c>
      <c r="B14" s="30"/>
      <c r="C14" s="43"/>
    </row>
    <row r="15" spans="1:5" x14ac:dyDescent="0.25">
      <c r="A15" s="28" t="s">
        <v>53</v>
      </c>
      <c r="B15" s="28"/>
      <c r="C15" s="43">
        <v>-200</v>
      </c>
    </row>
    <row r="16" spans="1:5" x14ac:dyDescent="0.25">
      <c r="A16" s="28" t="s">
        <v>54</v>
      </c>
      <c r="B16" s="28"/>
      <c r="C16" s="43">
        <v>-14000</v>
      </c>
    </row>
    <row r="17" spans="1:7" x14ac:dyDescent="0.25">
      <c r="A17" s="28" t="s">
        <v>55</v>
      </c>
      <c r="B17" s="28"/>
      <c r="C17" s="43">
        <v>-8000</v>
      </c>
      <c r="F17" s="39"/>
    </row>
    <row r="18" spans="1:7" x14ac:dyDescent="0.25">
      <c r="A18" s="28" t="s">
        <v>56</v>
      </c>
      <c r="B18" s="28"/>
      <c r="C18" s="43">
        <v>-130000</v>
      </c>
    </row>
    <row r="19" spans="1:7" x14ac:dyDescent="0.25">
      <c r="A19" s="28" t="s">
        <v>57</v>
      </c>
      <c r="B19" s="28"/>
      <c r="C19" s="43">
        <v>-1000</v>
      </c>
    </row>
    <row r="20" spans="1:7" x14ac:dyDescent="0.25">
      <c r="A20" s="28" t="s">
        <v>58</v>
      </c>
      <c r="B20" s="28"/>
      <c r="C20" s="43">
        <v>-400</v>
      </c>
      <c r="D20" s="34"/>
    </row>
    <row r="21" spans="1:7" x14ac:dyDescent="0.25">
      <c r="A21" s="28" t="s">
        <v>6</v>
      </c>
      <c r="B21" s="28"/>
      <c r="C21" s="43">
        <f>-1000*0.8</f>
        <v>-800</v>
      </c>
    </row>
    <row r="22" spans="1:7" x14ac:dyDescent="0.25">
      <c r="A22" s="28" t="s">
        <v>59</v>
      </c>
      <c r="B22" s="28"/>
      <c r="C22" s="43">
        <v>-300</v>
      </c>
    </row>
    <row r="23" spans="1:7" x14ac:dyDescent="0.25">
      <c r="A23" s="28" t="s">
        <v>52</v>
      </c>
      <c r="B23" s="28"/>
      <c r="C23" s="43">
        <v>-17000</v>
      </c>
    </row>
    <row r="24" spans="1:7" x14ac:dyDescent="0.25">
      <c r="A24" s="28" t="s">
        <v>25</v>
      </c>
      <c r="B24" s="28"/>
      <c r="C24" s="43">
        <v>-1500</v>
      </c>
      <c r="F24" s="34"/>
      <c r="G24" s="34"/>
    </row>
    <row r="25" spans="1:7" x14ac:dyDescent="0.25">
      <c r="A25" s="29" t="s">
        <v>11</v>
      </c>
      <c r="B25" s="29"/>
      <c r="C25" s="44">
        <f>SUM(C15:C24)</f>
        <v>-173200</v>
      </c>
    </row>
    <row r="26" spans="1:7" x14ac:dyDescent="0.25">
      <c r="C26" s="42"/>
    </row>
    <row r="27" spans="1:7" x14ac:dyDescent="0.25">
      <c r="A27" s="29" t="s">
        <v>14</v>
      </c>
      <c r="B27" s="29"/>
      <c r="C27" s="44">
        <f>C12+C25</f>
        <v>7400</v>
      </c>
    </row>
    <row r="28" spans="1:7" x14ac:dyDescent="0.25">
      <c r="C28" s="42"/>
    </row>
    <row r="29" spans="1:7" x14ac:dyDescent="0.25">
      <c r="A29" s="28" t="s">
        <v>15</v>
      </c>
      <c r="B29" s="28"/>
      <c r="C29" s="42">
        <v>400</v>
      </c>
    </row>
    <row r="30" spans="1:7" x14ac:dyDescent="0.25">
      <c r="A30" s="28" t="s">
        <v>26</v>
      </c>
      <c r="B30" s="28"/>
      <c r="C30" s="42">
        <v>0</v>
      </c>
    </row>
    <row r="31" spans="1:7" x14ac:dyDescent="0.25">
      <c r="A31" s="29" t="s">
        <v>19</v>
      </c>
      <c r="B31" s="29"/>
      <c r="C31" s="44">
        <f>SUM(C27:C30)</f>
        <v>7800</v>
      </c>
    </row>
    <row r="32" spans="1:7" x14ac:dyDescent="0.25">
      <c r="C32" s="42"/>
    </row>
    <row r="33" spans="1:3" x14ac:dyDescent="0.25">
      <c r="A33" s="27" t="s">
        <v>16</v>
      </c>
      <c r="B33" s="27"/>
      <c r="C33" s="42"/>
    </row>
    <row r="34" spans="1:3" x14ac:dyDescent="0.25">
      <c r="A34" s="26" t="s">
        <v>17</v>
      </c>
      <c r="C34" s="49">
        <v>-6430</v>
      </c>
    </row>
    <row r="35" spans="1:3" x14ac:dyDescent="0.25">
      <c r="C35" s="42"/>
    </row>
    <row r="36" spans="1:3" ht="16.5" thickBot="1" x14ac:dyDescent="0.3">
      <c r="A36" s="31" t="s">
        <v>18</v>
      </c>
      <c r="B36" s="31"/>
      <c r="C36" s="45">
        <f>SUM(C31:C35)</f>
        <v>1370</v>
      </c>
    </row>
    <row r="37" spans="1:3" ht="16.5" thickTop="1" x14ac:dyDescent="0.25"/>
    <row r="42" spans="1:3" ht="18.75" x14ac:dyDescent="0.3">
      <c r="A42" s="32"/>
      <c r="B42" s="32"/>
      <c r="C42" s="32"/>
    </row>
    <row r="43" spans="1:3" ht="18.75" x14ac:dyDescent="0.3">
      <c r="A43" s="32"/>
      <c r="B43" s="32"/>
      <c r="C43" s="32"/>
    </row>
    <row r="44" spans="1:3" ht="18.75" x14ac:dyDescent="0.3">
      <c r="A44" s="32"/>
      <c r="B44" s="32"/>
      <c r="C44" s="32"/>
    </row>
    <row r="45" spans="1:3" ht="18.75" x14ac:dyDescent="0.3">
      <c r="A45" s="32"/>
      <c r="B45" s="32"/>
      <c r="C45" s="32"/>
    </row>
    <row r="46" spans="1:3" ht="18.75" x14ac:dyDescent="0.3">
      <c r="A46" s="32"/>
      <c r="B46" s="32"/>
      <c r="C46" s="32"/>
    </row>
    <row r="47" spans="1:3" ht="18.75" x14ac:dyDescent="0.3">
      <c r="A47" s="32"/>
      <c r="B47" s="32"/>
      <c r="C47" s="32"/>
    </row>
    <row r="48" spans="1:3" ht="18.75" x14ac:dyDescent="0.3">
      <c r="A48" s="32"/>
      <c r="B48" s="32"/>
      <c r="C48" s="32"/>
    </row>
    <row r="49" spans="1:3" ht="18.75" x14ac:dyDescent="0.3">
      <c r="A49" s="32"/>
      <c r="B49" s="32"/>
      <c r="C49" s="32"/>
    </row>
    <row r="50" spans="1:3" ht="18.75" x14ac:dyDescent="0.3">
      <c r="A50" s="32"/>
      <c r="B50" s="32"/>
      <c r="C50" s="32"/>
    </row>
    <row r="51" spans="1:3" ht="18.75" x14ac:dyDescent="0.3">
      <c r="A51" s="32"/>
      <c r="B51" s="32"/>
      <c r="C51" s="32"/>
    </row>
    <row r="52" spans="1:3" ht="18.75" x14ac:dyDescent="0.3">
      <c r="A52" s="32"/>
      <c r="B52" s="32"/>
      <c r="C52" s="32"/>
    </row>
    <row r="53" spans="1:3" ht="18.75" x14ac:dyDescent="0.3">
      <c r="A53" s="32"/>
      <c r="B53" s="32"/>
      <c r="C53" s="32"/>
    </row>
    <row r="54" spans="1:3" ht="18.75" x14ac:dyDescent="0.3">
      <c r="A54" s="32"/>
      <c r="B54" s="32"/>
      <c r="C54" s="32"/>
    </row>
    <row r="55" spans="1:3" ht="18.75" x14ac:dyDescent="0.3">
      <c r="A55" s="32"/>
      <c r="B55" s="32"/>
      <c r="C55" s="32"/>
    </row>
    <row r="56" spans="1:3" ht="18.75" x14ac:dyDescent="0.3">
      <c r="A56" s="32"/>
      <c r="B56" s="32"/>
      <c r="C56" s="32"/>
    </row>
    <row r="57" spans="1:3" ht="18.75" x14ac:dyDescent="0.3">
      <c r="A57" s="32"/>
      <c r="B57" s="32"/>
      <c r="C57" s="32"/>
    </row>
    <row r="58" spans="1:3" ht="18.75" x14ac:dyDescent="0.3">
      <c r="A58" s="32"/>
      <c r="B58" s="32"/>
      <c r="C58" s="32"/>
    </row>
    <row r="59" spans="1:3" ht="18.75" x14ac:dyDescent="0.3">
      <c r="A59" s="32"/>
      <c r="B59" s="32"/>
      <c r="C59" s="32"/>
    </row>
    <row r="60" spans="1:3" ht="18.75" x14ac:dyDescent="0.3">
      <c r="A60" s="32"/>
      <c r="B60" s="32"/>
      <c r="C60" s="32"/>
    </row>
    <row r="61" spans="1:3" ht="18.75" x14ac:dyDescent="0.3">
      <c r="A61" s="32"/>
      <c r="B61" s="32"/>
      <c r="C61" s="32"/>
    </row>
    <row r="62" spans="1:3" ht="18.75" x14ac:dyDescent="0.3">
      <c r="A62" s="32"/>
      <c r="B62" s="32"/>
      <c r="C62" s="32"/>
    </row>
    <row r="63" spans="1:3" ht="18.75" x14ac:dyDescent="0.3">
      <c r="A63" s="32"/>
      <c r="B63" s="32"/>
      <c r="C63" s="32"/>
    </row>
    <row r="64" spans="1:3" ht="18.75" x14ac:dyDescent="0.3">
      <c r="A64" s="32"/>
      <c r="B64" s="32"/>
      <c r="C64" s="32"/>
    </row>
    <row r="65" spans="1:3" ht="18.75" x14ac:dyDescent="0.3">
      <c r="A65" s="32"/>
      <c r="B65" s="32"/>
      <c r="C65" s="32"/>
    </row>
    <row r="66" spans="1:3" ht="18.75" x14ac:dyDescent="0.3">
      <c r="A66" s="32"/>
      <c r="B66" s="32"/>
      <c r="C66" s="32"/>
    </row>
    <row r="67" spans="1:3" ht="18.75" x14ac:dyDescent="0.3">
      <c r="A67" s="32"/>
      <c r="B67" s="32"/>
      <c r="C67" s="32"/>
    </row>
    <row r="68" spans="1:3" ht="18.75" x14ac:dyDescent="0.3">
      <c r="A68" s="32"/>
      <c r="B68" s="32"/>
      <c r="C68" s="32"/>
    </row>
    <row r="69" spans="1:3" ht="18.75" x14ac:dyDescent="0.3">
      <c r="A69" s="32"/>
      <c r="B69" s="32"/>
      <c r="C69" s="32"/>
    </row>
    <row r="70" spans="1:3" ht="18.75" x14ac:dyDescent="0.3">
      <c r="A70" s="32"/>
      <c r="B70" s="32"/>
      <c r="C70" s="32"/>
    </row>
    <row r="71" spans="1:3" ht="18.75" x14ac:dyDescent="0.3">
      <c r="A71" s="32"/>
      <c r="B71" s="32"/>
      <c r="C71" s="32"/>
    </row>
    <row r="72" spans="1:3" ht="18.75" x14ac:dyDescent="0.3">
      <c r="A72" s="32"/>
      <c r="B72" s="32"/>
      <c r="C72" s="32"/>
    </row>
    <row r="73" spans="1:3" ht="18.75" x14ac:dyDescent="0.3">
      <c r="A73" s="32"/>
      <c r="B73" s="32"/>
      <c r="C73" s="32"/>
    </row>
    <row r="74" spans="1:3" ht="18.75" x14ac:dyDescent="0.3">
      <c r="A74" s="32"/>
      <c r="B74" s="32"/>
      <c r="C74" s="32"/>
    </row>
    <row r="75" spans="1:3" ht="18.75" x14ac:dyDescent="0.3">
      <c r="A75" s="32"/>
      <c r="B75" s="32"/>
      <c r="C75" s="32"/>
    </row>
    <row r="76" spans="1:3" ht="18.75" x14ac:dyDescent="0.3">
      <c r="A76" s="32"/>
      <c r="B76" s="32"/>
      <c r="C76" s="32"/>
    </row>
    <row r="77" spans="1:3" ht="18.75" x14ac:dyDescent="0.3">
      <c r="A77" s="32"/>
      <c r="B77" s="32"/>
      <c r="C77" s="32"/>
    </row>
    <row r="78" spans="1:3" ht="18.75" x14ac:dyDescent="0.3">
      <c r="A78" s="32"/>
      <c r="B78" s="32"/>
      <c r="C78" s="32"/>
    </row>
    <row r="79" spans="1:3" ht="18.75" x14ac:dyDescent="0.3">
      <c r="A79" s="32"/>
      <c r="B79" s="32"/>
      <c r="C79" s="32"/>
    </row>
    <row r="80" spans="1:3" ht="18.75" x14ac:dyDescent="0.3">
      <c r="A80" s="32"/>
      <c r="B80" s="32"/>
      <c r="C80" s="32"/>
    </row>
    <row r="81" spans="1:3" ht="18.75" x14ac:dyDescent="0.3">
      <c r="A81" s="32"/>
      <c r="B81" s="32"/>
      <c r="C81" s="32"/>
    </row>
    <row r="82" spans="1:3" ht="18.75" x14ac:dyDescent="0.3">
      <c r="A82" s="32"/>
      <c r="B82" s="32"/>
      <c r="C82" s="32"/>
    </row>
    <row r="83" spans="1:3" ht="18.75" x14ac:dyDescent="0.3">
      <c r="A83" s="32"/>
      <c r="B83" s="32"/>
      <c r="C83" s="32"/>
    </row>
    <row r="84" spans="1:3" ht="18.75" x14ac:dyDescent="0.3">
      <c r="A84" s="32"/>
      <c r="B84" s="32"/>
      <c r="C84" s="32"/>
    </row>
    <row r="85" spans="1:3" ht="18.75" x14ac:dyDescent="0.3">
      <c r="A85" s="32"/>
      <c r="B85" s="32"/>
      <c r="C85" s="32"/>
    </row>
    <row r="86" spans="1:3" ht="18.75" x14ac:dyDescent="0.3">
      <c r="A86" s="32"/>
      <c r="B86" s="32"/>
      <c r="C86" s="32"/>
    </row>
    <row r="87" spans="1:3" ht="18.75" x14ac:dyDescent="0.3">
      <c r="A87" s="32"/>
      <c r="B87" s="32"/>
      <c r="C87" s="32"/>
    </row>
    <row r="88" spans="1:3" ht="18.75" x14ac:dyDescent="0.3">
      <c r="A88" s="32"/>
      <c r="B88" s="32"/>
      <c r="C88" s="32"/>
    </row>
    <row r="89" spans="1:3" ht="18.75" x14ac:dyDescent="0.3">
      <c r="A89" s="32"/>
      <c r="B89" s="32"/>
      <c r="C89" s="32"/>
    </row>
    <row r="90" spans="1:3" ht="18.75" x14ac:dyDescent="0.3">
      <c r="A90" s="32"/>
      <c r="B90" s="32"/>
      <c r="C90" s="32"/>
    </row>
    <row r="91" spans="1:3" ht="18.75" x14ac:dyDescent="0.3">
      <c r="A91" s="32"/>
      <c r="B91" s="32"/>
      <c r="C91" s="32"/>
    </row>
    <row r="92" spans="1:3" ht="18.75" x14ac:dyDescent="0.3">
      <c r="A92" s="32"/>
      <c r="B92" s="32"/>
      <c r="C92" s="32"/>
    </row>
    <row r="93" spans="1:3" ht="18.75" x14ac:dyDescent="0.3">
      <c r="A93" s="32"/>
      <c r="B93" s="32"/>
      <c r="C93" s="32"/>
    </row>
    <row r="94" spans="1:3" ht="18.75" x14ac:dyDescent="0.3">
      <c r="A94" s="32"/>
      <c r="B94" s="32"/>
      <c r="C94" s="32"/>
    </row>
    <row r="95" spans="1:3" ht="18.75" x14ac:dyDescent="0.3">
      <c r="A95" s="32"/>
      <c r="B95" s="32"/>
      <c r="C95" s="32"/>
    </row>
    <row r="96" spans="1:3" ht="18.75" x14ac:dyDescent="0.3">
      <c r="A96" s="32"/>
      <c r="B96" s="32"/>
      <c r="C96" s="32"/>
    </row>
    <row r="97" spans="1:3" ht="18.75" x14ac:dyDescent="0.3">
      <c r="A97" s="32"/>
      <c r="B97" s="32"/>
      <c r="C97" s="32"/>
    </row>
    <row r="98" spans="1:3" ht="18.75" x14ac:dyDescent="0.3">
      <c r="A98" s="32"/>
      <c r="B98" s="32"/>
      <c r="C98" s="32"/>
    </row>
    <row r="99" spans="1:3" ht="18.75" x14ac:dyDescent="0.3">
      <c r="A99" s="32"/>
      <c r="B99" s="32"/>
      <c r="C99" s="32"/>
    </row>
    <row r="100" spans="1:3" ht="18.75" x14ac:dyDescent="0.3">
      <c r="A100" s="32"/>
      <c r="B100" s="32"/>
      <c r="C100" s="32"/>
    </row>
    <row r="101" spans="1:3" ht="18.75" x14ac:dyDescent="0.3">
      <c r="A101" s="32"/>
      <c r="B101" s="32"/>
      <c r="C101" s="32"/>
    </row>
    <row r="102" spans="1:3" ht="18.75" x14ac:dyDescent="0.3">
      <c r="A102" s="32"/>
      <c r="B102" s="32"/>
      <c r="C102" s="32"/>
    </row>
    <row r="103" spans="1:3" ht="18.75" x14ac:dyDescent="0.3">
      <c r="A103" s="32"/>
      <c r="B103" s="32"/>
      <c r="C103" s="32"/>
    </row>
    <row r="104" spans="1:3" ht="18.75" x14ac:dyDescent="0.3">
      <c r="A104" s="32"/>
      <c r="B104" s="32"/>
      <c r="C104" s="32"/>
    </row>
    <row r="105" spans="1:3" ht="18.75" x14ac:dyDescent="0.3">
      <c r="A105" s="32"/>
      <c r="B105" s="32"/>
      <c r="C105" s="32"/>
    </row>
    <row r="106" spans="1:3" ht="18.75" x14ac:dyDescent="0.3">
      <c r="A106" s="32"/>
      <c r="B106" s="32"/>
      <c r="C106" s="32"/>
    </row>
    <row r="107" spans="1:3" ht="18.75" x14ac:dyDescent="0.3">
      <c r="A107" s="32"/>
      <c r="B107" s="32"/>
      <c r="C107" s="32"/>
    </row>
    <row r="108" spans="1:3" ht="18.75" x14ac:dyDescent="0.3">
      <c r="A108" s="32"/>
      <c r="B108" s="32"/>
      <c r="C108" s="32"/>
    </row>
    <row r="109" spans="1:3" ht="18.75" x14ac:dyDescent="0.3">
      <c r="A109" s="32"/>
      <c r="B109" s="32"/>
      <c r="C109" s="32"/>
    </row>
    <row r="110" spans="1:3" ht="18.75" x14ac:dyDescent="0.3">
      <c r="A110" s="32"/>
      <c r="B110" s="32"/>
      <c r="C110" s="32"/>
    </row>
    <row r="111" spans="1:3" ht="18.75" x14ac:dyDescent="0.3">
      <c r="A111" s="32"/>
      <c r="B111" s="32"/>
      <c r="C111" s="32"/>
    </row>
    <row r="112" spans="1:3" ht="18.75" x14ac:dyDescent="0.3">
      <c r="A112" s="32"/>
      <c r="B112" s="32"/>
      <c r="C112" s="32"/>
    </row>
    <row r="113" spans="1:3" ht="18.75" x14ac:dyDescent="0.3">
      <c r="A113" s="32"/>
      <c r="B113" s="32"/>
      <c r="C113" s="32"/>
    </row>
    <row r="114" spans="1:3" ht="18.75" x14ac:dyDescent="0.3">
      <c r="A114" s="32"/>
      <c r="B114" s="32"/>
      <c r="C114" s="32"/>
    </row>
    <row r="115" spans="1:3" ht="18.75" x14ac:dyDescent="0.3">
      <c r="A115" s="32"/>
      <c r="B115" s="32"/>
      <c r="C115" s="32"/>
    </row>
    <row r="116" spans="1:3" ht="18.75" x14ac:dyDescent="0.3">
      <c r="A116" s="32"/>
      <c r="B116" s="32"/>
      <c r="C116" s="32"/>
    </row>
    <row r="117" spans="1:3" ht="18.75" x14ac:dyDescent="0.3">
      <c r="A117" s="32"/>
      <c r="B117" s="32"/>
      <c r="C117" s="32"/>
    </row>
    <row r="118" spans="1:3" ht="18.75" x14ac:dyDescent="0.3">
      <c r="A118" s="32"/>
      <c r="B118" s="32"/>
      <c r="C118" s="32"/>
    </row>
    <row r="119" spans="1:3" ht="18.75" x14ac:dyDescent="0.3">
      <c r="A119" s="32"/>
      <c r="B119" s="32"/>
      <c r="C119" s="32"/>
    </row>
    <row r="120" spans="1:3" ht="18.75" x14ac:dyDescent="0.3">
      <c r="A120" s="32"/>
      <c r="B120" s="32"/>
      <c r="C120" s="32"/>
    </row>
    <row r="121" spans="1:3" ht="18.75" x14ac:dyDescent="0.3">
      <c r="A121" s="32"/>
      <c r="B121" s="32"/>
      <c r="C121" s="32"/>
    </row>
    <row r="122" spans="1:3" ht="18.75" x14ac:dyDescent="0.3">
      <c r="A122" s="32"/>
      <c r="B122" s="32"/>
      <c r="C122" s="32"/>
    </row>
    <row r="123" spans="1:3" ht="18.75" x14ac:dyDescent="0.3">
      <c r="A123" s="32"/>
      <c r="B123" s="32"/>
      <c r="C123" s="32"/>
    </row>
    <row r="124" spans="1:3" ht="18.75" x14ac:dyDescent="0.3">
      <c r="A124" s="32"/>
      <c r="B124" s="32"/>
      <c r="C124" s="32"/>
    </row>
    <row r="125" spans="1:3" ht="18.75" x14ac:dyDescent="0.3">
      <c r="A125" s="32"/>
      <c r="B125" s="32"/>
      <c r="C125" s="32"/>
    </row>
    <row r="126" spans="1:3" ht="18.75" x14ac:dyDescent="0.3">
      <c r="A126" s="32"/>
      <c r="B126" s="32"/>
      <c r="C126" s="32"/>
    </row>
    <row r="127" spans="1:3" ht="18.75" x14ac:dyDescent="0.3">
      <c r="A127" s="32"/>
      <c r="B127" s="32"/>
      <c r="C127" s="32"/>
    </row>
    <row r="128" spans="1:3" ht="18.75" x14ac:dyDescent="0.3">
      <c r="A128" s="32"/>
      <c r="B128" s="32"/>
      <c r="C128" s="32"/>
    </row>
    <row r="129" spans="1:3" ht="18.75" x14ac:dyDescent="0.3">
      <c r="A129" s="32"/>
      <c r="B129" s="32"/>
      <c r="C129" s="32"/>
    </row>
    <row r="130" spans="1:3" ht="18.75" x14ac:dyDescent="0.3">
      <c r="A130" s="32"/>
      <c r="B130" s="32"/>
      <c r="C130" s="32"/>
    </row>
    <row r="131" spans="1:3" ht="18.75" x14ac:dyDescent="0.3">
      <c r="A131" s="32"/>
      <c r="B131" s="32"/>
      <c r="C131" s="32"/>
    </row>
    <row r="132" spans="1:3" ht="18.75" x14ac:dyDescent="0.3">
      <c r="A132" s="32"/>
      <c r="B132" s="32"/>
      <c r="C132" s="32"/>
    </row>
    <row r="133" spans="1:3" ht="18.75" x14ac:dyDescent="0.3">
      <c r="A133" s="32"/>
      <c r="B133" s="32"/>
      <c r="C133" s="32"/>
    </row>
    <row r="134" spans="1:3" ht="18.75" x14ac:dyDescent="0.3">
      <c r="A134" s="32"/>
      <c r="B134" s="32"/>
      <c r="C134" s="32"/>
    </row>
    <row r="135" spans="1:3" ht="18.75" x14ac:dyDescent="0.3">
      <c r="A135" s="32"/>
      <c r="B135" s="32"/>
      <c r="C135" s="32"/>
    </row>
    <row r="136" spans="1:3" ht="18.75" x14ac:dyDescent="0.3">
      <c r="A136" s="32"/>
      <c r="B136" s="32"/>
      <c r="C136" s="32"/>
    </row>
    <row r="137" spans="1:3" ht="18.75" x14ac:dyDescent="0.3">
      <c r="A137" s="32"/>
      <c r="B137" s="32"/>
      <c r="C137" s="32"/>
    </row>
    <row r="138" spans="1:3" ht="18.75" x14ac:dyDescent="0.3">
      <c r="A138" s="32"/>
      <c r="B138" s="32"/>
      <c r="C138" s="32"/>
    </row>
    <row r="139" spans="1:3" ht="18.75" x14ac:dyDescent="0.3">
      <c r="A139" s="32"/>
      <c r="B139" s="32"/>
      <c r="C139" s="3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zoomScale="95" zoomScaleNormal="95" workbookViewId="0">
      <selection activeCell="K10" sqref="K10"/>
    </sheetView>
  </sheetViews>
  <sheetFormatPr defaultRowHeight="15.75" x14ac:dyDescent="0.25"/>
  <cols>
    <col min="1" max="1" width="48.85546875" style="26" customWidth="1"/>
    <col min="2" max="3" width="13.7109375" style="26" customWidth="1"/>
    <col min="4" max="5" width="9.140625" style="26"/>
    <col min="6" max="6" width="9.28515625" style="26" bestFit="1" customWidth="1"/>
    <col min="7" max="16384" width="9.140625" style="26"/>
  </cols>
  <sheetData>
    <row r="1" spans="1:5" ht="23.25" x14ac:dyDescent="0.35">
      <c r="A1" s="25" t="s">
        <v>47</v>
      </c>
      <c r="B1" s="25"/>
      <c r="C1" s="25"/>
    </row>
    <row r="4" spans="1:5" ht="18.75" thickBot="1" x14ac:dyDescent="0.3">
      <c r="A4" s="48" t="s">
        <v>62</v>
      </c>
      <c r="B4" s="50"/>
      <c r="C4" s="48"/>
    </row>
    <row r="6" spans="1:5" x14ac:dyDescent="0.25">
      <c r="A6" s="34" t="s">
        <v>40</v>
      </c>
      <c r="B6" s="34"/>
    </row>
    <row r="7" spans="1:5" x14ac:dyDescent="0.25">
      <c r="C7" s="41" t="s">
        <v>51</v>
      </c>
    </row>
    <row r="8" spans="1:5" x14ac:dyDescent="0.25">
      <c r="A8" s="27" t="s">
        <v>1</v>
      </c>
      <c r="B8" s="27"/>
      <c r="C8" s="42"/>
    </row>
    <row r="9" spans="1:5" x14ac:dyDescent="0.25">
      <c r="A9" s="28" t="s">
        <v>20</v>
      </c>
      <c r="B9" s="28"/>
      <c r="C9" s="43">
        <v>15000</v>
      </c>
      <c r="E9" s="46"/>
    </row>
    <row r="10" spans="1:5" x14ac:dyDescent="0.25">
      <c r="A10" s="28" t="s">
        <v>67</v>
      </c>
      <c r="B10" s="28"/>
      <c r="C10" s="43"/>
      <c r="E10" s="46"/>
    </row>
    <row r="11" spans="1:5" x14ac:dyDescent="0.25">
      <c r="A11" s="28" t="s">
        <v>65</v>
      </c>
      <c r="B11" s="28"/>
      <c r="C11" s="43"/>
      <c r="E11" s="46"/>
    </row>
    <row r="12" spans="1:5" x14ac:dyDescent="0.25">
      <c r="A12" s="29" t="s">
        <v>7</v>
      </c>
      <c r="B12" s="29"/>
      <c r="C12" s="44">
        <f>SUM(C9:C9)</f>
        <v>15000</v>
      </c>
    </row>
    <row r="13" spans="1:5" x14ac:dyDescent="0.25">
      <c r="A13" s="28"/>
      <c r="B13" s="28"/>
      <c r="C13" s="43"/>
    </row>
    <row r="14" spans="1:5" x14ac:dyDescent="0.25">
      <c r="A14" s="30" t="s">
        <v>3</v>
      </c>
      <c r="B14" s="30"/>
      <c r="C14" s="43"/>
    </row>
    <row r="15" spans="1:5" x14ac:dyDescent="0.25">
      <c r="A15" s="28" t="s">
        <v>60</v>
      </c>
      <c r="B15" s="28"/>
      <c r="C15" s="43">
        <v>900</v>
      </c>
    </row>
    <row r="16" spans="1:5" x14ac:dyDescent="0.25">
      <c r="A16" s="28" t="s">
        <v>53</v>
      </c>
      <c r="B16" s="28"/>
      <c r="C16" s="43">
        <v>-100</v>
      </c>
    </row>
    <row r="17" spans="1:7" x14ac:dyDescent="0.25">
      <c r="A17" s="28" t="s">
        <v>63</v>
      </c>
      <c r="B17" s="28"/>
      <c r="C17" s="43"/>
    </row>
    <row r="18" spans="1:7" x14ac:dyDescent="0.25">
      <c r="A18" s="28" t="s">
        <v>55</v>
      </c>
      <c r="B18" s="28"/>
      <c r="C18" s="43">
        <v>-2000</v>
      </c>
      <c r="F18" s="39"/>
    </row>
    <row r="19" spans="1:7" x14ac:dyDescent="0.25">
      <c r="A19" s="28" t="s">
        <v>64</v>
      </c>
      <c r="B19" s="28"/>
      <c r="C19" s="43"/>
      <c r="F19" s="39"/>
    </row>
    <row r="20" spans="1:7" x14ac:dyDescent="0.25">
      <c r="A20" s="28" t="s">
        <v>57</v>
      </c>
      <c r="B20" s="28"/>
      <c r="C20" s="43">
        <v>-300</v>
      </c>
    </row>
    <row r="21" spans="1:7" x14ac:dyDescent="0.25">
      <c r="A21" s="28" t="s">
        <v>58</v>
      </c>
      <c r="B21" s="28"/>
      <c r="C21" s="43">
        <v>-100</v>
      </c>
      <c r="D21" s="34"/>
    </row>
    <row r="22" spans="1:7" x14ac:dyDescent="0.25">
      <c r="A22" s="28" t="s">
        <v>6</v>
      </c>
      <c r="B22" s="28"/>
      <c r="C22" s="43">
        <v>-200</v>
      </c>
    </row>
    <row r="23" spans="1:7" x14ac:dyDescent="0.25">
      <c r="A23" s="28" t="s">
        <v>59</v>
      </c>
      <c r="B23" s="28"/>
      <c r="C23" s="43">
        <v>-100</v>
      </c>
    </row>
    <row r="24" spans="1:7" x14ac:dyDescent="0.25">
      <c r="A24" s="28" t="s">
        <v>52</v>
      </c>
      <c r="B24" s="28"/>
      <c r="C24" s="43">
        <v>-4000</v>
      </c>
    </row>
    <row r="25" spans="1:7" x14ac:dyDescent="0.25">
      <c r="A25" s="28" t="s">
        <v>25</v>
      </c>
      <c r="B25" s="28"/>
      <c r="C25" s="43">
        <v>-500</v>
      </c>
      <c r="F25" s="34"/>
      <c r="G25" s="34"/>
    </row>
    <row r="26" spans="1:7" x14ac:dyDescent="0.25">
      <c r="A26" s="29" t="s">
        <v>11</v>
      </c>
      <c r="B26" s="29"/>
      <c r="C26" s="44">
        <f>SUM(C15:C25)</f>
        <v>-6400</v>
      </c>
    </row>
    <row r="27" spans="1:7" x14ac:dyDescent="0.25">
      <c r="C27" s="42"/>
    </row>
    <row r="28" spans="1:7" x14ac:dyDescent="0.25">
      <c r="A28" s="29" t="s">
        <v>14</v>
      </c>
      <c r="B28" s="29"/>
      <c r="C28" s="44">
        <f>C12+C26</f>
        <v>8600</v>
      </c>
    </row>
    <row r="29" spans="1:7" x14ac:dyDescent="0.25">
      <c r="C29" s="42"/>
    </row>
    <row r="30" spans="1:7" x14ac:dyDescent="0.25">
      <c r="A30" s="28" t="s">
        <v>15</v>
      </c>
      <c r="B30" s="28"/>
      <c r="C30" s="42">
        <v>100</v>
      </c>
    </row>
    <row r="31" spans="1:7" x14ac:dyDescent="0.25">
      <c r="A31" s="28" t="s">
        <v>26</v>
      </c>
      <c r="B31" s="28"/>
      <c r="C31" s="42">
        <v>0</v>
      </c>
    </row>
    <row r="32" spans="1:7" x14ac:dyDescent="0.25">
      <c r="A32" s="29" t="s">
        <v>19</v>
      </c>
      <c r="B32" s="29"/>
      <c r="C32" s="44">
        <f>SUM(C28:C31)</f>
        <v>8700</v>
      </c>
    </row>
    <row r="33" spans="1:3" x14ac:dyDescent="0.25">
      <c r="C33" s="42"/>
    </row>
    <row r="34" spans="1:3" x14ac:dyDescent="0.25">
      <c r="A34" s="27" t="s">
        <v>16</v>
      </c>
      <c r="B34" s="27"/>
      <c r="C34" s="42"/>
    </row>
    <row r="35" spans="1:3" x14ac:dyDescent="0.25">
      <c r="A35" s="26" t="s">
        <v>17</v>
      </c>
      <c r="C35" s="42">
        <v>-6630</v>
      </c>
    </row>
    <row r="36" spans="1:3" x14ac:dyDescent="0.25">
      <c r="C36" s="42"/>
    </row>
    <row r="37" spans="1:3" ht="16.5" thickBot="1" x14ac:dyDescent="0.3">
      <c r="A37" s="31" t="s">
        <v>18</v>
      </c>
      <c r="B37" s="31"/>
      <c r="C37" s="45">
        <f>SUM(C32:C36)</f>
        <v>2070</v>
      </c>
    </row>
    <row r="38" spans="1:3" ht="16.5" thickTop="1" x14ac:dyDescent="0.25"/>
    <row r="43" spans="1:3" ht="18.75" x14ac:dyDescent="0.3">
      <c r="A43" s="32"/>
      <c r="B43" s="32"/>
      <c r="C43" s="32"/>
    </row>
    <row r="44" spans="1:3" ht="18.75" x14ac:dyDescent="0.3">
      <c r="A44" s="32"/>
      <c r="B44" s="32"/>
      <c r="C44" s="32"/>
    </row>
    <row r="45" spans="1:3" ht="18.75" x14ac:dyDescent="0.3">
      <c r="A45" s="32"/>
      <c r="B45" s="32"/>
      <c r="C45" s="32"/>
    </row>
    <row r="46" spans="1:3" ht="18.75" x14ac:dyDescent="0.3">
      <c r="A46" s="32"/>
      <c r="B46" s="32"/>
      <c r="C46" s="32"/>
    </row>
    <row r="47" spans="1:3" ht="18.75" x14ac:dyDescent="0.3">
      <c r="A47" s="32"/>
      <c r="B47" s="32"/>
      <c r="C47" s="32"/>
    </row>
    <row r="48" spans="1:3" ht="18.75" x14ac:dyDescent="0.3">
      <c r="A48" s="32"/>
      <c r="B48" s="32"/>
      <c r="C48" s="32"/>
    </row>
    <row r="49" spans="1:3" ht="18.75" x14ac:dyDescent="0.3">
      <c r="A49" s="32"/>
      <c r="B49" s="32"/>
      <c r="C49" s="32"/>
    </row>
    <row r="50" spans="1:3" ht="18.75" x14ac:dyDescent="0.3">
      <c r="A50" s="32"/>
      <c r="B50" s="32"/>
      <c r="C50" s="32"/>
    </row>
    <row r="51" spans="1:3" ht="18.75" x14ac:dyDescent="0.3">
      <c r="A51" s="32"/>
      <c r="B51" s="32"/>
      <c r="C51" s="32"/>
    </row>
    <row r="52" spans="1:3" ht="18.75" x14ac:dyDescent="0.3">
      <c r="A52" s="32"/>
      <c r="B52" s="32"/>
      <c r="C52" s="32"/>
    </row>
    <row r="53" spans="1:3" ht="18.75" x14ac:dyDescent="0.3">
      <c r="A53" s="32"/>
      <c r="B53" s="32"/>
      <c r="C53" s="32"/>
    </row>
    <row r="54" spans="1:3" ht="18.75" x14ac:dyDescent="0.3">
      <c r="A54" s="32"/>
      <c r="B54" s="32"/>
      <c r="C54" s="32"/>
    </row>
    <row r="55" spans="1:3" ht="18.75" x14ac:dyDescent="0.3">
      <c r="A55" s="32"/>
      <c r="B55" s="32"/>
      <c r="C55" s="32"/>
    </row>
    <row r="56" spans="1:3" ht="18.75" x14ac:dyDescent="0.3">
      <c r="A56" s="32"/>
      <c r="B56" s="32"/>
      <c r="C56" s="32"/>
    </row>
    <row r="57" spans="1:3" ht="18.75" x14ac:dyDescent="0.3">
      <c r="A57" s="32"/>
      <c r="B57" s="32"/>
      <c r="C57" s="32"/>
    </row>
    <row r="58" spans="1:3" ht="18.75" x14ac:dyDescent="0.3">
      <c r="A58" s="32"/>
      <c r="B58" s="32"/>
      <c r="C58" s="32"/>
    </row>
    <row r="59" spans="1:3" ht="18.75" x14ac:dyDescent="0.3">
      <c r="A59" s="32"/>
      <c r="B59" s="32"/>
      <c r="C59" s="32"/>
    </row>
    <row r="60" spans="1:3" ht="18.75" x14ac:dyDescent="0.3">
      <c r="A60" s="32"/>
      <c r="B60" s="32"/>
      <c r="C60" s="32"/>
    </row>
    <row r="61" spans="1:3" ht="18.75" x14ac:dyDescent="0.3">
      <c r="A61" s="32"/>
      <c r="B61" s="32"/>
      <c r="C61" s="32"/>
    </row>
    <row r="62" spans="1:3" ht="18.75" x14ac:dyDescent="0.3">
      <c r="A62" s="32"/>
      <c r="B62" s="32"/>
      <c r="C62" s="32"/>
    </row>
    <row r="63" spans="1:3" ht="18.75" x14ac:dyDescent="0.3">
      <c r="A63" s="32"/>
      <c r="B63" s="32"/>
      <c r="C63" s="32"/>
    </row>
    <row r="64" spans="1:3" ht="18.75" x14ac:dyDescent="0.3">
      <c r="A64" s="32"/>
      <c r="B64" s="32"/>
      <c r="C64" s="32"/>
    </row>
    <row r="65" spans="1:3" ht="18.75" x14ac:dyDescent="0.3">
      <c r="A65" s="32"/>
      <c r="B65" s="32"/>
      <c r="C65" s="32"/>
    </row>
    <row r="66" spans="1:3" ht="18.75" x14ac:dyDescent="0.3">
      <c r="A66" s="32"/>
      <c r="B66" s="32"/>
      <c r="C66" s="32"/>
    </row>
    <row r="67" spans="1:3" ht="18.75" x14ac:dyDescent="0.3">
      <c r="A67" s="32"/>
      <c r="B67" s="32"/>
      <c r="C67" s="32"/>
    </row>
    <row r="68" spans="1:3" ht="18.75" x14ac:dyDescent="0.3">
      <c r="A68" s="32"/>
      <c r="B68" s="32"/>
      <c r="C68" s="32"/>
    </row>
    <row r="69" spans="1:3" ht="18.75" x14ac:dyDescent="0.3">
      <c r="A69" s="32"/>
      <c r="B69" s="32"/>
      <c r="C69" s="32"/>
    </row>
    <row r="70" spans="1:3" ht="18.75" x14ac:dyDescent="0.3">
      <c r="A70" s="32"/>
      <c r="B70" s="32"/>
      <c r="C70" s="32"/>
    </row>
    <row r="71" spans="1:3" ht="18.75" x14ac:dyDescent="0.3">
      <c r="A71" s="32"/>
      <c r="B71" s="32"/>
      <c r="C71" s="32"/>
    </row>
    <row r="72" spans="1:3" ht="18.75" x14ac:dyDescent="0.3">
      <c r="A72" s="32"/>
      <c r="B72" s="32"/>
      <c r="C72" s="32"/>
    </row>
    <row r="73" spans="1:3" ht="18.75" x14ac:dyDescent="0.3">
      <c r="A73" s="32"/>
      <c r="B73" s="32"/>
      <c r="C73" s="32"/>
    </row>
    <row r="74" spans="1:3" ht="18.75" x14ac:dyDescent="0.3">
      <c r="A74" s="32"/>
      <c r="B74" s="32"/>
      <c r="C74" s="32"/>
    </row>
    <row r="75" spans="1:3" ht="18.75" x14ac:dyDescent="0.3">
      <c r="A75" s="32"/>
      <c r="B75" s="32"/>
      <c r="C75" s="32"/>
    </row>
    <row r="76" spans="1:3" ht="18.75" x14ac:dyDescent="0.3">
      <c r="A76" s="32"/>
      <c r="B76" s="32"/>
      <c r="C76" s="32"/>
    </row>
    <row r="77" spans="1:3" ht="18.75" x14ac:dyDescent="0.3">
      <c r="A77" s="32"/>
      <c r="B77" s="32"/>
      <c r="C77" s="32"/>
    </row>
    <row r="78" spans="1:3" ht="18.75" x14ac:dyDescent="0.3">
      <c r="A78" s="32"/>
      <c r="B78" s="32"/>
      <c r="C78" s="32"/>
    </row>
    <row r="79" spans="1:3" ht="18.75" x14ac:dyDescent="0.3">
      <c r="A79" s="32"/>
      <c r="B79" s="32"/>
      <c r="C79" s="32"/>
    </row>
    <row r="80" spans="1:3" ht="18.75" x14ac:dyDescent="0.3">
      <c r="A80" s="32"/>
      <c r="B80" s="32"/>
      <c r="C80" s="32"/>
    </row>
    <row r="81" spans="1:3" ht="18.75" x14ac:dyDescent="0.3">
      <c r="A81" s="32"/>
      <c r="B81" s="32"/>
      <c r="C81" s="32"/>
    </row>
    <row r="82" spans="1:3" ht="18.75" x14ac:dyDescent="0.3">
      <c r="A82" s="32"/>
      <c r="B82" s="32"/>
      <c r="C82" s="32"/>
    </row>
    <row r="83" spans="1:3" ht="18.75" x14ac:dyDescent="0.3">
      <c r="A83" s="32"/>
      <c r="B83" s="32"/>
      <c r="C83" s="32"/>
    </row>
    <row r="84" spans="1:3" ht="18.75" x14ac:dyDescent="0.3">
      <c r="A84" s="32"/>
      <c r="B84" s="32"/>
      <c r="C84" s="32"/>
    </row>
    <row r="85" spans="1:3" ht="18.75" x14ac:dyDescent="0.3">
      <c r="A85" s="32"/>
      <c r="B85" s="32"/>
      <c r="C85" s="32"/>
    </row>
    <row r="86" spans="1:3" ht="18.75" x14ac:dyDescent="0.3">
      <c r="A86" s="32"/>
      <c r="B86" s="32"/>
      <c r="C86" s="32"/>
    </row>
    <row r="87" spans="1:3" ht="18.75" x14ac:dyDescent="0.3">
      <c r="A87" s="32"/>
      <c r="B87" s="32"/>
      <c r="C87" s="32"/>
    </row>
    <row r="88" spans="1:3" ht="18.75" x14ac:dyDescent="0.3">
      <c r="A88" s="32"/>
      <c r="B88" s="32"/>
      <c r="C88" s="32"/>
    </row>
    <row r="89" spans="1:3" ht="18.75" x14ac:dyDescent="0.3">
      <c r="A89" s="32"/>
      <c r="B89" s="32"/>
      <c r="C89" s="32"/>
    </row>
    <row r="90" spans="1:3" ht="18.75" x14ac:dyDescent="0.3">
      <c r="A90" s="32"/>
      <c r="B90" s="32"/>
      <c r="C90" s="32"/>
    </row>
    <row r="91" spans="1:3" ht="18.75" x14ac:dyDescent="0.3">
      <c r="A91" s="32"/>
      <c r="B91" s="32"/>
      <c r="C91" s="32"/>
    </row>
    <row r="92" spans="1:3" ht="18.75" x14ac:dyDescent="0.3">
      <c r="A92" s="32"/>
      <c r="B92" s="32"/>
      <c r="C92" s="32"/>
    </row>
    <row r="93" spans="1:3" ht="18.75" x14ac:dyDescent="0.3">
      <c r="A93" s="32"/>
      <c r="B93" s="32"/>
      <c r="C93" s="32"/>
    </row>
    <row r="94" spans="1:3" ht="18.75" x14ac:dyDescent="0.3">
      <c r="A94" s="32"/>
      <c r="B94" s="32"/>
      <c r="C94" s="32"/>
    </row>
    <row r="95" spans="1:3" ht="18.75" x14ac:dyDescent="0.3">
      <c r="A95" s="32"/>
      <c r="B95" s="32"/>
      <c r="C95" s="32"/>
    </row>
    <row r="96" spans="1:3" ht="18.75" x14ac:dyDescent="0.3">
      <c r="A96" s="32"/>
      <c r="B96" s="32"/>
      <c r="C96" s="32"/>
    </row>
    <row r="97" spans="1:3" ht="18.75" x14ac:dyDescent="0.3">
      <c r="A97" s="32"/>
      <c r="B97" s="32"/>
      <c r="C97" s="32"/>
    </row>
    <row r="98" spans="1:3" ht="18.75" x14ac:dyDescent="0.3">
      <c r="A98" s="32"/>
      <c r="B98" s="32"/>
      <c r="C98" s="32"/>
    </row>
    <row r="99" spans="1:3" ht="18.75" x14ac:dyDescent="0.3">
      <c r="A99" s="32"/>
      <c r="B99" s="32"/>
      <c r="C99" s="32"/>
    </row>
    <row r="100" spans="1:3" ht="18.75" x14ac:dyDescent="0.3">
      <c r="A100" s="32"/>
      <c r="B100" s="32"/>
      <c r="C100" s="32"/>
    </row>
    <row r="101" spans="1:3" ht="18.75" x14ac:dyDescent="0.3">
      <c r="A101" s="32"/>
      <c r="B101" s="32"/>
      <c r="C101" s="32"/>
    </row>
    <row r="102" spans="1:3" ht="18.75" x14ac:dyDescent="0.3">
      <c r="A102" s="32"/>
      <c r="B102" s="32"/>
      <c r="C102" s="32"/>
    </row>
    <row r="103" spans="1:3" ht="18.75" x14ac:dyDescent="0.3">
      <c r="A103" s="32"/>
      <c r="B103" s="32"/>
      <c r="C103" s="32"/>
    </row>
    <row r="104" spans="1:3" ht="18.75" x14ac:dyDescent="0.3">
      <c r="A104" s="32"/>
      <c r="B104" s="32"/>
      <c r="C104" s="32"/>
    </row>
    <row r="105" spans="1:3" ht="18.75" x14ac:dyDescent="0.3">
      <c r="A105" s="32"/>
      <c r="B105" s="32"/>
      <c r="C105" s="32"/>
    </row>
    <row r="106" spans="1:3" ht="18.75" x14ac:dyDescent="0.3">
      <c r="A106" s="32"/>
      <c r="B106" s="32"/>
      <c r="C106" s="32"/>
    </row>
    <row r="107" spans="1:3" ht="18.75" x14ac:dyDescent="0.3">
      <c r="A107" s="32"/>
      <c r="B107" s="32"/>
      <c r="C107" s="32"/>
    </row>
    <row r="108" spans="1:3" ht="18.75" x14ac:dyDescent="0.3">
      <c r="A108" s="32"/>
      <c r="B108" s="32"/>
      <c r="C108" s="32"/>
    </row>
    <row r="109" spans="1:3" ht="18.75" x14ac:dyDescent="0.3">
      <c r="A109" s="32"/>
      <c r="B109" s="32"/>
      <c r="C109" s="32"/>
    </row>
    <row r="110" spans="1:3" ht="18.75" x14ac:dyDescent="0.3">
      <c r="A110" s="32"/>
      <c r="B110" s="32"/>
      <c r="C110" s="32"/>
    </row>
    <row r="111" spans="1:3" ht="18.75" x14ac:dyDescent="0.3">
      <c r="A111" s="32"/>
      <c r="B111" s="32"/>
      <c r="C111" s="32"/>
    </row>
    <row r="112" spans="1:3" ht="18.75" x14ac:dyDescent="0.3">
      <c r="A112" s="32"/>
      <c r="B112" s="32"/>
      <c r="C112" s="32"/>
    </row>
    <row r="113" spans="1:3" ht="18.75" x14ac:dyDescent="0.3">
      <c r="A113" s="32"/>
      <c r="B113" s="32"/>
      <c r="C113" s="32"/>
    </row>
    <row r="114" spans="1:3" ht="18.75" x14ac:dyDescent="0.3">
      <c r="A114" s="32"/>
      <c r="B114" s="32"/>
      <c r="C114" s="32"/>
    </row>
    <row r="115" spans="1:3" ht="18.75" x14ac:dyDescent="0.3">
      <c r="A115" s="32"/>
      <c r="B115" s="32"/>
      <c r="C115" s="32"/>
    </row>
    <row r="116" spans="1:3" ht="18.75" x14ac:dyDescent="0.3">
      <c r="A116" s="32"/>
      <c r="B116" s="32"/>
      <c r="C116" s="32"/>
    </row>
    <row r="117" spans="1:3" ht="18.75" x14ac:dyDescent="0.3">
      <c r="A117" s="32"/>
      <c r="B117" s="32"/>
      <c r="C117" s="32"/>
    </row>
    <row r="118" spans="1:3" ht="18.75" x14ac:dyDescent="0.3">
      <c r="A118" s="32"/>
      <c r="B118" s="32"/>
      <c r="C118" s="32"/>
    </row>
    <row r="119" spans="1:3" ht="18.75" x14ac:dyDescent="0.3">
      <c r="A119" s="32"/>
      <c r="B119" s="32"/>
      <c r="C119" s="32"/>
    </row>
    <row r="120" spans="1:3" ht="18.75" x14ac:dyDescent="0.3">
      <c r="A120" s="32"/>
      <c r="B120" s="32"/>
      <c r="C120" s="32"/>
    </row>
    <row r="121" spans="1:3" ht="18.75" x14ac:dyDescent="0.3">
      <c r="A121" s="32"/>
      <c r="B121" s="32"/>
      <c r="C121" s="32"/>
    </row>
    <row r="122" spans="1:3" ht="18.75" x14ac:dyDescent="0.3">
      <c r="A122" s="32"/>
      <c r="B122" s="32"/>
      <c r="C122" s="32"/>
    </row>
    <row r="123" spans="1:3" ht="18.75" x14ac:dyDescent="0.3">
      <c r="A123" s="32"/>
      <c r="B123" s="32"/>
      <c r="C123" s="32"/>
    </row>
    <row r="124" spans="1:3" ht="18.75" x14ac:dyDescent="0.3">
      <c r="A124" s="32"/>
      <c r="B124" s="32"/>
      <c r="C124" s="32"/>
    </row>
    <row r="125" spans="1:3" ht="18.75" x14ac:dyDescent="0.3">
      <c r="A125" s="32"/>
      <c r="B125" s="32"/>
      <c r="C125" s="32"/>
    </row>
    <row r="126" spans="1:3" ht="18.75" x14ac:dyDescent="0.3">
      <c r="A126" s="32"/>
      <c r="B126" s="32"/>
      <c r="C126" s="32"/>
    </row>
    <row r="127" spans="1:3" ht="18.75" x14ac:dyDescent="0.3">
      <c r="A127" s="32"/>
      <c r="B127" s="32"/>
      <c r="C127" s="32"/>
    </row>
    <row r="128" spans="1:3" ht="18.75" x14ac:dyDescent="0.3">
      <c r="A128" s="32"/>
      <c r="B128" s="32"/>
      <c r="C128" s="32"/>
    </row>
    <row r="129" spans="1:3" ht="18.75" x14ac:dyDescent="0.3">
      <c r="A129" s="32"/>
      <c r="B129" s="32"/>
      <c r="C129" s="32"/>
    </row>
    <row r="130" spans="1:3" ht="18.75" x14ac:dyDescent="0.3">
      <c r="A130" s="32"/>
      <c r="B130" s="32"/>
      <c r="C130" s="32"/>
    </row>
    <row r="131" spans="1:3" ht="18.75" x14ac:dyDescent="0.3">
      <c r="A131" s="32"/>
      <c r="B131" s="32"/>
      <c r="C131" s="32"/>
    </row>
    <row r="132" spans="1:3" ht="18.75" x14ac:dyDescent="0.3">
      <c r="A132" s="32"/>
      <c r="B132" s="32"/>
      <c r="C132" s="32"/>
    </row>
    <row r="133" spans="1:3" ht="18.75" x14ac:dyDescent="0.3">
      <c r="A133" s="32"/>
      <c r="B133" s="32"/>
      <c r="C133" s="32"/>
    </row>
    <row r="134" spans="1:3" ht="18.75" x14ac:dyDescent="0.3">
      <c r="A134" s="32"/>
      <c r="B134" s="32"/>
      <c r="C134" s="32"/>
    </row>
    <row r="135" spans="1:3" ht="18.75" x14ac:dyDescent="0.3">
      <c r="A135" s="32"/>
      <c r="B135" s="32"/>
      <c r="C135" s="32"/>
    </row>
    <row r="136" spans="1:3" ht="18.75" x14ac:dyDescent="0.3">
      <c r="A136" s="32"/>
      <c r="B136" s="32"/>
      <c r="C136" s="32"/>
    </row>
    <row r="137" spans="1:3" ht="18.75" x14ac:dyDescent="0.3">
      <c r="A137" s="32"/>
      <c r="B137" s="32"/>
      <c r="C137" s="32"/>
    </row>
    <row r="138" spans="1:3" ht="18.75" x14ac:dyDescent="0.3">
      <c r="A138" s="32"/>
      <c r="B138" s="32"/>
      <c r="C138" s="32"/>
    </row>
    <row r="139" spans="1:3" ht="18.75" x14ac:dyDescent="0.3">
      <c r="A139" s="32"/>
      <c r="B139" s="32"/>
      <c r="C139" s="32"/>
    </row>
    <row r="140" spans="1:3" ht="18.75" x14ac:dyDescent="0.3">
      <c r="A140" s="32"/>
      <c r="B140" s="32"/>
      <c r="C140" s="3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zoomScale="95" zoomScaleNormal="95" workbookViewId="0">
      <selection activeCell="G13" sqref="G13"/>
    </sheetView>
  </sheetViews>
  <sheetFormatPr defaultRowHeight="15.75" x14ac:dyDescent="0.25"/>
  <cols>
    <col min="1" max="1" width="48.85546875" style="26" customWidth="1"/>
    <col min="2" max="2" width="16.28515625" style="26" customWidth="1"/>
    <col min="3" max="3" width="13.7109375" style="26" customWidth="1"/>
    <col min="4" max="4" width="9.28515625" style="26" bestFit="1" customWidth="1"/>
    <col min="5" max="16384" width="9.140625" style="26"/>
  </cols>
  <sheetData>
    <row r="1" spans="1:3" ht="23.25" x14ac:dyDescent="0.35">
      <c r="A1" s="25" t="s">
        <v>47</v>
      </c>
      <c r="B1" s="25"/>
      <c r="C1" s="25"/>
    </row>
    <row r="4" spans="1:3" ht="18.75" thickBot="1" x14ac:dyDescent="0.3">
      <c r="A4" s="51" t="s">
        <v>68</v>
      </c>
      <c r="B4" s="51"/>
      <c r="C4" s="51"/>
    </row>
    <row r="6" spans="1:3" x14ac:dyDescent="0.25">
      <c r="A6" s="34"/>
      <c r="B6" s="34"/>
    </row>
    <row r="7" spans="1:3" x14ac:dyDescent="0.25">
      <c r="C7" s="41" t="s">
        <v>51</v>
      </c>
    </row>
    <row r="8" spans="1:3" x14ac:dyDescent="0.25">
      <c r="A8" s="27" t="s">
        <v>1</v>
      </c>
      <c r="B8" s="27"/>
      <c r="C8" s="42"/>
    </row>
    <row r="9" spans="1:3" x14ac:dyDescent="0.25">
      <c r="A9" s="28" t="s">
        <v>20</v>
      </c>
      <c r="B9" s="28"/>
      <c r="C9" s="43">
        <f>'Budget 2014 GA12'!C9+'Budget 2014 GA13'!C9</f>
        <v>195000</v>
      </c>
    </row>
    <row r="10" spans="1:3" x14ac:dyDescent="0.25">
      <c r="A10" s="28" t="s">
        <v>66</v>
      </c>
      <c r="B10" s="28"/>
      <c r="C10" s="43"/>
    </row>
    <row r="11" spans="1:3" x14ac:dyDescent="0.25">
      <c r="A11" s="28" t="s">
        <v>8</v>
      </c>
      <c r="B11" s="28"/>
      <c r="C11" s="43">
        <f>'Budget 2014 GA12'!C11+'Budget 2014 GA13'!C11</f>
        <v>600</v>
      </c>
    </row>
    <row r="12" spans="1:3" x14ac:dyDescent="0.25">
      <c r="A12" s="29" t="s">
        <v>7</v>
      </c>
      <c r="B12" s="29"/>
      <c r="C12" s="44">
        <f>SUM(C9:C11)</f>
        <v>195600</v>
      </c>
    </row>
    <row r="13" spans="1:3" x14ac:dyDescent="0.25">
      <c r="A13" s="28"/>
      <c r="B13" s="28"/>
      <c r="C13" s="43"/>
    </row>
    <row r="14" spans="1:3" x14ac:dyDescent="0.25">
      <c r="A14" s="30" t="s">
        <v>3</v>
      </c>
      <c r="B14" s="30"/>
      <c r="C14" s="43"/>
    </row>
    <row r="15" spans="1:3" x14ac:dyDescent="0.25">
      <c r="A15" s="28" t="s">
        <v>60</v>
      </c>
      <c r="B15" s="28"/>
      <c r="C15" s="43">
        <f>'Budget 2014 GA13'!C15</f>
        <v>900</v>
      </c>
    </row>
    <row r="16" spans="1:3" x14ac:dyDescent="0.25">
      <c r="A16" s="28" t="s">
        <v>53</v>
      </c>
      <c r="B16" s="28"/>
      <c r="C16" s="43">
        <f>'Budget 2014 GA12'!C15+'Budget 2014 GA13'!C16</f>
        <v>-300</v>
      </c>
    </row>
    <row r="17" spans="1:5" x14ac:dyDescent="0.25">
      <c r="A17" s="28" t="s">
        <v>54</v>
      </c>
      <c r="B17" s="28"/>
      <c r="C17" s="43">
        <f>'Budget 2014 GA12'!C16</f>
        <v>-14000</v>
      </c>
    </row>
    <row r="18" spans="1:5" x14ac:dyDescent="0.25">
      <c r="A18" s="28" t="s">
        <v>55</v>
      </c>
      <c r="B18" s="28"/>
      <c r="C18" s="43">
        <f>'Budget 2014 GA12'!C17+'Budget 2014 GA13'!C18</f>
        <v>-10000</v>
      </c>
      <c r="D18" s="39"/>
    </row>
    <row r="19" spans="1:5" x14ac:dyDescent="0.25">
      <c r="A19" s="28" t="s">
        <v>56</v>
      </c>
      <c r="B19" s="28"/>
      <c r="C19" s="43">
        <v>-130000</v>
      </c>
    </row>
    <row r="20" spans="1:5" x14ac:dyDescent="0.25">
      <c r="A20" s="28" t="s">
        <v>57</v>
      </c>
      <c r="B20" s="28"/>
      <c r="C20" s="43">
        <f>'Budget 2014 GA12'!C19+'Budget 2014 GA13'!C20</f>
        <v>-1300</v>
      </c>
    </row>
    <row r="21" spans="1:5" x14ac:dyDescent="0.25">
      <c r="A21" s="28" t="s">
        <v>58</v>
      </c>
      <c r="B21" s="28"/>
      <c r="C21" s="43">
        <f>'Budget 2014 GA12'!C20+'Budget 2014 GA13'!C21</f>
        <v>-500</v>
      </c>
    </row>
    <row r="22" spans="1:5" x14ac:dyDescent="0.25">
      <c r="A22" s="28" t="s">
        <v>6</v>
      </c>
      <c r="B22" s="28"/>
      <c r="C22" s="43">
        <f>'Budget 2014 GA12'!C21+'Budget 2014 GA13'!C22</f>
        <v>-1000</v>
      </c>
    </row>
    <row r="23" spans="1:5" x14ac:dyDescent="0.25">
      <c r="A23" s="28" t="s">
        <v>59</v>
      </c>
      <c r="B23" s="28"/>
      <c r="C23" s="43">
        <f>'Budget 2014 GA12'!C22+'Budget 2014 GA13'!C23</f>
        <v>-400</v>
      </c>
    </row>
    <row r="24" spans="1:5" x14ac:dyDescent="0.25">
      <c r="A24" s="28" t="s">
        <v>52</v>
      </c>
      <c r="B24" s="28"/>
      <c r="C24" s="43">
        <f>'Budget 2014 GA12'!C23+'Budget 2014 GA13'!C24</f>
        <v>-21000</v>
      </c>
    </row>
    <row r="25" spans="1:5" x14ac:dyDescent="0.25">
      <c r="A25" s="28" t="s">
        <v>25</v>
      </c>
      <c r="B25" s="28"/>
      <c r="C25" s="43">
        <f>'Budget 2014 GA12'!C24+'Budget 2014 GA13'!C25</f>
        <v>-2000</v>
      </c>
      <c r="D25" s="34"/>
      <c r="E25" s="34"/>
    </row>
    <row r="26" spans="1:5" x14ac:dyDescent="0.25">
      <c r="A26" s="29" t="s">
        <v>11</v>
      </c>
      <c r="B26" s="29"/>
      <c r="C26" s="44">
        <f>SUM(C15:C25)</f>
        <v>-179600</v>
      </c>
    </row>
    <row r="27" spans="1:5" x14ac:dyDescent="0.25">
      <c r="C27" s="42"/>
    </row>
    <row r="28" spans="1:5" x14ac:dyDescent="0.25">
      <c r="A28" s="29" t="s">
        <v>14</v>
      </c>
      <c r="B28" s="29"/>
      <c r="C28" s="44">
        <f>C12+C26</f>
        <v>16000</v>
      </c>
    </row>
    <row r="29" spans="1:5" x14ac:dyDescent="0.25">
      <c r="C29" s="42"/>
    </row>
    <row r="30" spans="1:5" x14ac:dyDescent="0.25">
      <c r="A30" s="28" t="s">
        <v>15</v>
      </c>
      <c r="B30" s="28"/>
      <c r="C30" s="42">
        <f>'Budget 2014 GA12'!C29+'Budget 2014 GA13'!C30</f>
        <v>500</v>
      </c>
    </row>
    <row r="31" spans="1:5" x14ac:dyDescent="0.25">
      <c r="A31" s="28" t="s">
        <v>26</v>
      </c>
      <c r="B31" s="28"/>
      <c r="C31" s="42">
        <v>0</v>
      </c>
    </row>
    <row r="32" spans="1:5" x14ac:dyDescent="0.25">
      <c r="A32" s="29" t="s">
        <v>19</v>
      </c>
      <c r="B32" s="29"/>
      <c r="C32" s="44">
        <f>SUM(C28:C31)</f>
        <v>16500</v>
      </c>
    </row>
    <row r="33" spans="1:3" x14ac:dyDescent="0.25">
      <c r="C33" s="42"/>
    </row>
    <row r="34" spans="1:3" x14ac:dyDescent="0.25">
      <c r="A34" s="27" t="s">
        <v>16</v>
      </c>
      <c r="B34" s="27"/>
      <c r="C34" s="42"/>
    </row>
    <row r="35" spans="1:3" x14ac:dyDescent="0.25">
      <c r="A35" s="26" t="s">
        <v>17</v>
      </c>
      <c r="C35" s="42">
        <f>'Budget 2014 GA12'!C34+'Budget 2014 GA13'!C35</f>
        <v>-13060</v>
      </c>
    </row>
    <row r="36" spans="1:3" x14ac:dyDescent="0.25">
      <c r="C36" s="42"/>
    </row>
    <row r="37" spans="1:3" ht="16.5" thickBot="1" x14ac:dyDescent="0.3">
      <c r="A37" s="31" t="s">
        <v>18</v>
      </c>
      <c r="B37" s="31"/>
      <c r="C37" s="45">
        <f>SUM(C32:C36)</f>
        <v>3440</v>
      </c>
    </row>
    <row r="38" spans="1:3" ht="16.5" thickTop="1" x14ac:dyDescent="0.25"/>
    <row r="43" spans="1:3" ht="18.75" x14ac:dyDescent="0.3">
      <c r="A43" s="32"/>
      <c r="B43" s="32"/>
      <c r="C43" s="32"/>
    </row>
    <row r="44" spans="1:3" ht="18.75" x14ac:dyDescent="0.3">
      <c r="A44" s="32"/>
      <c r="B44" s="32"/>
      <c r="C44" s="32"/>
    </row>
    <row r="45" spans="1:3" ht="18.75" x14ac:dyDescent="0.3">
      <c r="A45" s="32"/>
      <c r="B45" s="32"/>
      <c r="C45" s="32"/>
    </row>
    <row r="46" spans="1:3" ht="18.75" x14ac:dyDescent="0.3">
      <c r="A46" s="32"/>
      <c r="B46" s="32"/>
      <c r="C46" s="32"/>
    </row>
    <row r="47" spans="1:3" ht="18.75" x14ac:dyDescent="0.3">
      <c r="A47" s="32"/>
      <c r="B47" s="32"/>
      <c r="C47" s="32"/>
    </row>
    <row r="48" spans="1:3" ht="18.75" x14ac:dyDescent="0.3">
      <c r="A48" s="32"/>
      <c r="B48" s="32"/>
      <c r="C48" s="32"/>
    </row>
    <row r="49" spans="1:3" ht="18.75" x14ac:dyDescent="0.3">
      <c r="A49" s="32"/>
      <c r="B49" s="32"/>
      <c r="C49" s="32"/>
    </row>
    <row r="50" spans="1:3" ht="18.75" x14ac:dyDescent="0.3">
      <c r="A50" s="32"/>
      <c r="B50" s="32"/>
      <c r="C50" s="32"/>
    </row>
    <row r="51" spans="1:3" ht="18.75" x14ac:dyDescent="0.3">
      <c r="A51" s="32"/>
      <c r="B51" s="32"/>
      <c r="C51" s="32"/>
    </row>
    <row r="52" spans="1:3" ht="18.75" x14ac:dyDescent="0.3">
      <c r="A52" s="32"/>
      <c r="B52" s="32"/>
      <c r="C52" s="32"/>
    </row>
    <row r="53" spans="1:3" ht="18.75" x14ac:dyDescent="0.3">
      <c r="A53" s="32"/>
      <c r="B53" s="32"/>
      <c r="C53" s="32"/>
    </row>
    <row r="54" spans="1:3" ht="18.75" x14ac:dyDescent="0.3">
      <c r="A54" s="32"/>
      <c r="B54" s="32"/>
      <c r="C54" s="32"/>
    </row>
    <row r="55" spans="1:3" ht="18.75" x14ac:dyDescent="0.3">
      <c r="A55" s="32"/>
      <c r="B55" s="32"/>
      <c r="C55" s="32"/>
    </row>
    <row r="56" spans="1:3" ht="18.75" x14ac:dyDescent="0.3">
      <c r="A56" s="32"/>
      <c r="B56" s="32"/>
      <c r="C56" s="32"/>
    </row>
    <row r="57" spans="1:3" ht="18.75" x14ac:dyDescent="0.3">
      <c r="A57" s="32"/>
      <c r="B57" s="32"/>
      <c r="C57" s="32"/>
    </row>
    <row r="58" spans="1:3" ht="18.75" x14ac:dyDescent="0.3">
      <c r="A58" s="32"/>
      <c r="B58" s="32"/>
      <c r="C58" s="32"/>
    </row>
    <row r="59" spans="1:3" ht="18.75" x14ac:dyDescent="0.3">
      <c r="A59" s="32"/>
      <c r="B59" s="32"/>
      <c r="C59" s="32"/>
    </row>
    <row r="60" spans="1:3" ht="18.75" x14ac:dyDescent="0.3">
      <c r="A60" s="32"/>
      <c r="B60" s="32"/>
      <c r="C60" s="32"/>
    </row>
    <row r="61" spans="1:3" ht="18.75" x14ac:dyDescent="0.3">
      <c r="A61" s="32"/>
      <c r="B61" s="32"/>
      <c r="C61" s="32"/>
    </row>
    <row r="62" spans="1:3" ht="18.75" x14ac:dyDescent="0.3">
      <c r="A62" s="32"/>
      <c r="B62" s="32"/>
      <c r="C62" s="32"/>
    </row>
    <row r="63" spans="1:3" ht="18.75" x14ac:dyDescent="0.3">
      <c r="A63" s="32"/>
      <c r="B63" s="32"/>
      <c r="C63" s="32"/>
    </row>
    <row r="64" spans="1:3" ht="18.75" x14ac:dyDescent="0.3">
      <c r="A64" s="32"/>
      <c r="B64" s="32"/>
      <c r="C64" s="32"/>
    </row>
    <row r="65" spans="1:3" ht="18.75" x14ac:dyDescent="0.3">
      <c r="A65" s="32"/>
      <c r="B65" s="32"/>
      <c r="C65" s="32"/>
    </row>
    <row r="66" spans="1:3" ht="18.75" x14ac:dyDescent="0.3">
      <c r="A66" s="32"/>
      <c r="B66" s="32"/>
      <c r="C66" s="32"/>
    </row>
    <row r="67" spans="1:3" ht="18.75" x14ac:dyDescent="0.3">
      <c r="A67" s="32"/>
      <c r="B67" s="32"/>
      <c r="C67" s="32"/>
    </row>
    <row r="68" spans="1:3" ht="18.75" x14ac:dyDescent="0.3">
      <c r="A68" s="32"/>
      <c r="B68" s="32"/>
      <c r="C68" s="32"/>
    </row>
    <row r="69" spans="1:3" ht="18.75" x14ac:dyDescent="0.3">
      <c r="A69" s="32"/>
      <c r="B69" s="32"/>
      <c r="C69" s="32"/>
    </row>
    <row r="70" spans="1:3" ht="18.75" x14ac:dyDescent="0.3">
      <c r="A70" s="32"/>
      <c r="B70" s="32"/>
      <c r="C70" s="32"/>
    </row>
    <row r="71" spans="1:3" ht="18.75" x14ac:dyDescent="0.3">
      <c r="A71" s="32"/>
      <c r="B71" s="32"/>
      <c r="C71" s="32"/>
    </row>
    <row r="72" spans="1:3" ht="18.75" x14ac:dyDescent="0.3">
      <c r="A72" s="32"/>
      <c r="B72" s="32"/>
      <c r="C72" s="32"/>
    </row>
    <row r="73" spans="1:3" ht="18.75" x14ac:dyDescent="0.3">
      <c r="A73" s="32"/>
      <c r="B73" s="32"/>
      <c r="C73" s="32"/>
    </row>
    <row r="74" spans="1:3" ht="18.75" x14ac:dyDescent="0.3">
      <c r="A74" s="32"/>
      <c r="B74" s="32"/>
      <c r="C74" s="32"/>
    </row>
    <row r="75" spans="1:3" ht="18.75" x14ac:dyDescent="0.3">
      <c r="A75" s="32"/>
      <c r="B75" s="32"/>
      <c r="C75" s="32"/>
    </row>
    <row r="76" spans="1:3" ht="18.75" x14ac:dyDescent="0.3">
      <c r="A76" s="32"/>
      <c r="B76" s="32"/>
      <c r="C76" s="32"/>
    </row>
    <row r="77" spans="1:3" ht="18.75" x14ac:dyDescent="0.3">
      <c r="A77" s="32"/>
      <c r="B77" s="32"/>
      <c r="C77" s="32"/>
    </row>
    <row r="78" spans="1:3" ht="18.75" x14ac:dyDescent="0.3">
      <c r="A78" s="32"/>
      <c r="B78" s="32"/>
      <c r="C78" s="32"/>
    </row>
    <row r="79" spans="1:3" ht="18.75" x14ac:dyDescent="0.3">
      <c r="A79" s="32"/>
      <c r="B79" s="32"/>
      <c r="C79" s="32"/>
    </row>
    <row r="80" spans="1:3" ht="18.75" x14ac:dyDescent="0.3">
      <c r="A80" s="32"/>
      <c r="B80" s="32"/>
      <c r="C80" s="32"/>
    </row>
    <row r="81" spans="1:3" ht="18.75" x14ac:dyDescent="0.3">
      <c r="A81" s="32"/>
      <c r="B81" s="32"/>
      <c r="C81" s="32"/>
    </row>
    <row r="82" spans="1:3" ht="18.75" x14ac:dyDescent="0.3">
      <c r="A82" s="32"/>
      <c r="B82" s="32"/>
      <c r="C82" s="32"/>
    </row>
    <row r="83" spans="1:3" ht="18.75" x14ac:dyDescent="0.3">
      <c r="A83" s="32"/>
      <c r="B83" s="32"/>
      <c r="C83" s="32"/>
    </row>
    <row r="84" spans="1:3" ht="18.75" x14ac:dyDescent="0.3">
      <c r="A84" s="32"/>
      <c r="B84" s="32"/>
      <c r="C84" s="32"/>
    </row>
    <row r="85" spans="1:3" ht="18.75" x14ac:dyDescent="0.3">
      <c r="A85" s="32"/>
      <c r="B85" s="32"/>
      <c r="C85" s="32"/>
    </row>
    <row r="86" spans="1:3" ht="18.75" x14ac:dyDescent="0.3">
      <c r="A86" s="32"/>
      <c r="B86" s="32"/>
      <c r="C86" s="32"/>
    </row>
    <row r="87" spans="1:3" ht="18.75" x14ac:dyDescent="0.3">
      <c r="A87" s="32"/>
      <c r="B87" s="32"/>
      <c r="C87" s="32"/>
    </row>
    <row r="88" spans="1:3" ht="18.75" x14ac:dyDescent="0.3">
      <c r="A88" s="32"/>
      <c r="B88" s="32"/>
      <c r="C88" s="32"/>
    </row>
    <row r="89" spans="1:3" ht="18.75" x14ac:dyDescent="0.3">
      <c r="A89" s="32"/>
      <c r="B89" s="32"/>
      <c r="C89" s="32"/>
    </row>
    <row r="90" spans="1:3" ht="18.75" x14ac:dyDescent="0.3">
      <c r="A90" s="32"/>
      <c r="B90" s="32"/>
      <c r="C90" s="32"/>
    </row>
    <row r="91" spans="1:3" ht="18.75" x14ac:dyDescent="0.3">
      <c r="A91" s="32"/>
      <c r="B91" s="32"/>
      <c r="C91" s="32"/>
    </row>
    <row r="92" spans="1:3" ht="18.75" x14ac:dyDescent="0.3">
      <c r="A92" s="32"/>
      <c r="B92" s="32"/>
      <c r="C92" s="32"/>
    </row>
    <row r="93" spans="1:3" ht="18.75" x14ac:dyDescent="0.3">
      <c r="A93" s="32"/>
      <c r="B93" s="32"/>
      <c r="C93" s="32"/>
    </row>
    <row r="94" spans="1:3" ht="18.75" x14ac:dyDescent="0.3">
      <c r="A94" s="32"/>
      <c r="B94" s="32"/>
      <c r="C94" s="32"/>
    </row>
    <row r="95" spans="1:3" ht="18.75" x14ac:dyDescent="0.3">
      <c r="A95" s="32"/>
      <c r="B95" s="32"/>
      <c r="C95" s="32"/>
    </row>
    <row r="96" spans="1:3" ht="18.75" x14ac:dyDescent="0.3">
      <c r="A96" s="32"/>
      <c r="B96" s="32"/>
      <c r="C96" s="32"/>
    </row>
    <row r="97" spans="1:3" ht="18.75" x14ac:dyDescent="0.3">
      <c r="A97" s="32"/>
      <c r="B97" s="32"/>
      <c r="C97" s="32"/>
    </row>
    <row r="98" spans="1:3" ht="18.75" x14ac:dyDescent="0.3">
      <c r="A98" s="32"/>
      <c r="B98" s="32"/>
      <c r="C98" s="32"/>
    </row>
    <row r="99" spans="1:3" ht="18.75" x14ac:dyDescent="0.3">
      <c r="A99" s="32"/>
      <c r="B99" s="32"/>
      <c r="C99" s="32"/>
    </row>
    <row r="100" spans="1:3" ht="18.75" x14ac:dyDescent="0.3">
      <c r="A100" s="32"/>
      <c r="B100" s="32"/>
      <c r="C100" s="32"/>
    </row>
    <row r="101" spans="1:3" ht="18.75" x14ac:dyDescent="0.3">
      <c r="A101" s="32"/>
      <c r="B101" s="32"/>
      <c r="C101" s="32"/>
    </row>
    <row r="102" spans="1:3" ht="18.75" x14ac:dyDescent="0.3">
      <c r="A102" s="32"/>
      <c r="B102" s="32"/>
      <c r="C102" s="32"/>
    </row>
    <row r="103" spans="1:3" ht="18.75" x14ac:dyDescent="0.3">
      <c r="A103" s="32"/>
      <c r="B103" s="32"/>
      <c r="C103" s="32"/>
    </row>
    <row r="104" spans="1:3" ht="18.75" x14ac:dyDescent="0.3">
      <c r="A104" s="32"/>
      <c r="B104" s="32"/>
      <c r="C104" s="32"/>
    </row>
    <row r="105" spans="1:3" ht="18.75" x14ac:dyDescent="0.3">
      <c r="A105" s="32"/>
      <c r="B105" s="32"/>
      <c r="C105" s="32"/>
    </row>
    <row r="106" spans="1:3" ht="18.75" x14ac:dyDescent="0.3">
      <c r="A106" s="32"/>
      <c r="B106" s="32"/>
      <c r="C106" s="32"/>
    </row>
    <row r="107" spans="1:3" ht="18.75" x14ac:dyDescent="0.3">
      <c r="A107" s="32"/>
      <c r="B107" s="32"/>
      <c r="C107" s="32"/>
    </row>
    <row r="108" spans="1:3" ht="18.75" x14ac:dyDescent="0.3">
      <c r="A108" s="32"/>
      <c r="B108" s="32"/>
      <c r="C108" s="32"/>
    </row>
    <row r="109" spans="1:3" ht="18.75" x14ac:dyDescent="0.3">
      <c r="A109" s="32"/>
      <c r="B109" s="32"/>
      <c r="C109" s="32"/>
    </row>
    <row r="110" spans="1:3" ht="18.75" x14ac:dyDescent="0.3">
      <c r="A110" s="32"/>
      <c r="B110" s="32"/>
      <c r="C110" s="32"/>
    </row>
    <row r="111" spans="1:3" ht="18.75" x14ac:dyDescent="0.3">
      <c r="A111" s="32"/>
      <c r="B111" s="32"/>
      <c r="C111" s="32"/>
    </row>
    <row r="112" spans="1:3" ht="18.75" x14ac:dyDescent="0.3">
      <c r="A112" s="32"/>
      <c r="B112" s="32"/>
      <c r="C112" s="32"/>
    </row>
    <row r="113" spans="1:3" ht="18.75" x14ac:dyDescent="0.3">
      <c r="A113" s="32"/>
      <c r="B113" s="32"/>
      <c r="C113" s="32"/>
    </row>
    <row r="114" spans="1:3" ht="18.75" x14ac:dyDescent="0.3">
      <c r="A114" s="32"/>
      <c r="B114" s="32"/>
      <c r="C114" s="32"/>
    </row>
    <row r="115" spans="1:3" ht="18.75" x14ac:dyDescent="0.3">
      <c r="A115" s="32"/>
      <c r="B115" s="32"/>
      <c r="C115" s="32"/>
    </row>
    <row r="116" spans="1:3" ht="18.75" x14ac:dyDescent="0.3">
      <c r="A116" s="32"/>
      <c r="B116" s="32"/>
      <c r="C116" s="32"/>
    </row>
    <row r="117" spans="1:3" ht="18.75" x14ac:dyDescent="0.3">
      <c r="A117" s="32"/>
      <c r="B117" s="32"/>
      <c r="C117" s="32"/>
    </row>
    <row r="118" spans="1:3" ht="18.75" x14ac:dyDescent="0.3">
      <c r="A118" s="32"/>
      <c r="B118" s="32"/>
      <c r="C118" s="32"/>
    </row>
    <row r="119" spans="1:3" ht="18.75" x14ac:dyDescent="0.3">
      <c r="A119" s="32"/>
      <c r="B119" s="32"/>
      <c r="C119" s="32"/>
    </row>
    <row r="120" spans="1:3" ht="18.75" x14ac:dyDescent="0.3">
      <c r="A120" s="32"/>
      <c r="B120" s="32"/>
      <c r="C120" s="32"/>
    </row>
    <row r="121" spans="1:3" ht="18.75" x14ac:dyDescent="0.3">
      <c r="A121" s="32"/>
      <c r="B121" s="32"/>
      <c r="C121" s="32"/>
    </row>
    <row r="122" spans="1:3" ht="18.75" x14ac:dyDescent="0.3">
      <c r="A122" s="32"/>
      <c r="B122" s="32"/>
      <c r="C122" s="32"/>
    </row>
    <row r="123" spans="1:3" ht="18.75" x14ac:dyDescent="0.3">
      <c r="A123" s="32"/>
      <c r="B123" s="32"/>
      <c r="C123" s="32"/>
    </row>
    <row r="124" spans="1:3" ht="18.75" x14ac:dyDescent="0.3">
      <c r="A124" s="32"/>
      <c r="B124" s="32"/>
      <c r="C124" s="32"/>
    </row>
    <row r="125" spans="1:3" ht="18.75" x14ac:dyDescent="0.3">
      <c r="A125" s="32"/>
      <c r="B125" s="32"/>
      <c r="C125" s="32"/>
    </row>
    <row r="126" spans="1:3" ht="18.75" x14ac:dyDescent="0.3">
      <c r="A126" s="32"/>
      <c r="B126" s="32"/>
      <c r="C126" s="32"/>
    </row>
    <row r="127" spans="1:3" ht="18.75" x14ac:dyDescent="0.3">
      <c r="A127" s="32"/>
      <c r="B127" s="32"/>
      <c r="C127" s="32"/>
    </row>
    <row r="128" spans="1:3" ht="18.75" x14ac:dyDescent="0.3">
      <c r="A128" s="32"/>
      <c r="B128" s="32"/>
      <c r="C128" s="32"/>
    </row>
    <row r="129" spans="1:3" ht="18.75" x14ac:dyDescent="0.3">
      <c r="A129" s="32"/>
      <c r="B129" s="32"/>
      <c r="C129" s="32"/>
    </row>
    <row r="130" spans="1:3" ht="18.75" x14ac:dyDescent="0.3">
      <c r="A130" s="32"/>
      <c r="B130" s="32"/>
      <c r="C130" s="32"/>
    </row>
    <row r="131" spans="1:3" ht="18.75" x14ac:dyDescent="0.3">
      <c r="A131" s="32"/>
      <c r="B131" s="32"/>
      <c r="C131" s="32"/>
    </row>
    <row r="132" spans="1:3" ht="18.75" x14ac:dyDescent="0.3">
      <c r="A132" s="32"/>
      <c r="B132" s="32"/>
      <c r="C132" s="32"/>
    </row>
    <row r="133" spans="1:3" ht="18.75" x14ac:dyDescent="0.3">
      <c r="A133" s="32"/>
      <c r="B133" s="32"/>
      <c r="C133" s="32"/>
    </row>
    <row r="134" spans="1:3" ht="18.75" x14ac:dyDescent="0.3">
      <c r="A134" s="32"/>
      <c r="B134" s="32"/>
      <c r="C134" s="32"/>
    </row>
    <row r="135" spans="1:3" ht="18.75" x14ac:dyDescent="0.3">
      <c r="A135" s="32"/>
      <c r="B135" s="32"/>
      <c r="C135" s="32"/>
    </row>
    <row r="136" spans="1:3" ht="18.75" x14ac:dyDescent="0.3">
      <c r="A136" s="32"/>
      <c r="B136" s="32"/>
      <c r="C136" s="32"/>
    </row>
    <row r="137" spans="1:3" ht="18.75" x14ac:dyDescent="0.3">
      <c r="A137" s="32"/>
      <c r="B137" s="32"/>
      <c r="C137" s="32"/>
    </row>
    <row r="138" spans="1:3" ht="18.75" x14ac:dyDescent="0.3">
      <c r="A138" s="32"/>
      <c r="B138" s="32"/>
      <c r="C138" s="32"/>
    </row>
    <row r="139" spans="1:3" ht="18.75" x14ac:dyDescent="0.3">
      <c r="A139" s="32"/>
      <c r="B139" s="32"/>
      <c r="C139" s="32"/>
    </row>
    <row r="140" spans="1:3" ht="18.75" x14ac:dyDescent="0.3">
      <c r="A140" s="32"/>
      <c r="B140" s="32"/>
      <c r="C140" s="32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Budget 2013 GA12</vt:lpstr>
      <vt:lpstr>OH</vt:lpstr>
      <vt:lpstr>Budget 2014 GA12</vt:lpstr>
      <vt:lpstr>Budget 2014 GA13</vt:lpstr>
      <vt:lpstr>Totalbudget 2014</vt:lpstr>
      <vt:lpstr>'Budget 2013 GA12'!Utskriftsområde</vt:lpstr>
      <vt:lpstr>OH!Utskriftsområde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Karlsson</dc:creator>
  <cp:lastModifiedBy>Rikard</cp:lastModifiedBy>
  <cp:lastPrinted>2014-04-11T19:41:34Z</cp:lastPrinted>
  <dcterms:created xsi:type="dcterms:W3CDTF">2012-05-20T17:41:49Z</dcterms:created>
  <dcterms:modified xsi:type="dcterms:W3CDTF">2014-04-12T12:00:15Z</dcterms:modified>
</cp:coreProperties>
</file>